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Rebalans 2025\Materijal za objavu\"/>
    </mc:Choice>
  </mc:AlternateContent>
  <bookViews>
    <workbookView xWindow="0" yWindow="0" windowWidth="23040" windowHeight="9195" tabRatio="693"/>
  </bookViews>
  <sheets>
    <sheet name="Opšti dio" sheetId="4" r:id="rId1"/>
    <sheet name="Rashodi" sheetId="2" r:id="rId2"/>
    <sheet name="Prihodi - Fond 02" sheetId="14" r:id="rId3"/>
  </sheets>
  <externalReferences>
    <externalReference r:id="rId4"/>
    <externalReference r:id="rId5"/>
    <externalReference r:id="rId6"/>
  </externalReferences>
  <definedNames>
    <definedName name="\T" localSheetId="0">'[1]Key Assumptions'!#REF!</definedName>
    <definedName name="\T" localSheetId="2">'[1]Key Assumptions'!#REF!</definedName>
    <definedName name="\T" localSheetId="1">'[1]Key Assumptions'!#REF!</definedName>
    <definedName name="\T">'[1]Key Assumptions'!#REF!</definedName>
    <definedName name="_xlnm._FilterDatabase" localSheetId="2" hidden="1">'Prihodi - Fond 02'!$A$1:$D$841</definedName>
    <definedName name="_xlnm._FilterDatabase" localSheetId="1" hidden="1">Rashodi!$A$9:$E$4933</definedName>
    <definedName name="ANSWER" localSheetId="0">'[1]Key Assumptions'!#REF!</definedName>
    <definedName name="ANSWER" localSheetId="2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2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2">#REF!</definedName>
    <definedName name="debtsr" localSheetId="1">#REF!</definedName>
    <definedName name="debtsr">#REF!</definedName>
    <definedName name="DOCFILE" localSheetId="0">[2]Contents!#REF!</definedName>
    <definedName name="DOCFILE" localSheetId="2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2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2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2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2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2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2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2">#REF!</definedName>
    <definedName name="exportproj" localSheetId="1">#REF!</definedName>
    <definedName name="exportproj">#REF!</definedName>
    <definedName name="exports" localSheetId="0">[2]Exp!#REF!</definedName>
    <definedName name="exports" localSheetId="2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2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2">#REF!</definedName>
    <definedName name="medtermdates" localSheetId="1">#REF!</definedName>
    <definedName name="medtermdates">#REF!</definedName>
    <definedName name="medtermnames" localSheetId="0">#REF!</definedName>
    <definedName name="medtermnames" localSheetId="2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2">#REF!</definedName>
    <definedName name="medtermnames2" localSheetId="1">#REF!</definedName>
    <definedName name="medtermnames2">#REF!</definedName>
    <definedName name="NAMES" localSheetId="0">#REF!</definedName>
    <definedName name="NAMES" localSheetId="2">#REF!</definedName>
    <definedName name="NAMES" localSheetId="1">#REF!</definedName>
    <definedName name="NAMES">#REF!</definedName>
    <definedName name="P" localSheetId="0">#REF!</definedName>
    <definedName name="P" localSheetId="2">#REF!</definedName>
    <definedName name="P" localSheetId="1">#REF!</definedName>
    <definedName name="P">#REF!</definedName>
    <definedName name="_xlnm.Print_Area" localSheetId="0">'Opšti dio'!$A$1:$D$295</definedName>
    <definedName name="_xlnm.Print_Area" localSheetId="2">'Prihodi - Fond 02'!$A$1:$C$841</definedName>
    <definedName name="_xlnm.Print_Area" localSheetId="1">Rashodi!$A$1:$D$4932</definedName>
    <definedName name="_xlnm.Print_Titles" localSheetId="2">'Prihodi - Fond 02'!$2:$4</definedName>
    <definedName name="_xlnm.Print_Titles" localSheetId="1">Rashodi!$3:$5</definedName>
    <definedName name="quarterly" localSheetId="0">#REF!</definedName>
    <definedName name="quarterly" localSheetId="2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2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2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2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2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2">#REF!</definedName>
    <definedName name="SR" localSheetId="1">#REF!</definedName>
    <definedName name="SR">#REF!</definedName>
    <definedName name="tabletemplate" localSheetId="0">#REF!</definedName>
    <definedName name="tabletemplate" localSheetId="2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2">[2]Contents!#REF!</definedName>
    <definedName name="USERNAME" localSheetId="1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D2808" i="2" l="1"/>
  <c r="C2808" i="2"/>
  <c r="D4928" i="2" l="1"/>
  <c r="C4928" i="2"/>
  <c r="D4859" i="2"/>
  <c r="C4859" i="2"/>
  <c r="D4857" i="2"/>
  <c r="C4857" i="2"/>
  <c r="D4840" i="2"/>
  <c r="C4840" i="2"/>
  <c r="D4838" i="2"/>
  <c r="C4838" i="2"/>
  <c r="D4737" i="2"/>
  <c r="C4737" i="2"/>
  <c r="D4727" i="2"/>
  <c r="C4727" i="2"/>
  <c r="D4693" i="2"/>
  <c r="C4693" i="2"/>
  <c r="D4682" i="2"/>
  <c r="C4682" i="2"/>
  <c r="D4651" i="2"/>
  <c r="C4651" i="2"/>
  <c r="D4607" i="2"/>
  <c r="C4607" i="2"/>
  <c r="D4530" i="2"/>
  <c r="C4530" i="2"/>
  <c r="D4494" i="2"/>
  <c r="C4494" i="2"/>
  <c r="D4366" i="2"/>
  <c r="C4366" i="2"/>
  <c r="D4363" i="2"/>
  <c r="C4363" i="2"/>
  <c r="D4327" i="2"/>
  <c r="C4327" i="2"/>
  <c r="D4166" i="2"/>
  <c r="C4166" i="2"/>
  <c r="D4150" i="2"/>
  <c r="C4150" i="2"/>
  <c r="D4072" i="2"/>
  <c r="C4072" i="2"/>
  <c r="D4023" i="2"/>
  <c r="C4023" i="2"/>
  <c r="D3982" i="2"/>
  <c r="C3982" i="2"/>
  <c r="D3978" i="2"/>
  <c r="C3978" i="2"/>
  <c r="D3877" i="2"/>
  <c r="C3877" i="2"/>
  <c r="D3463" i="2"/>
  <c r="C3463" i="2"/>
  <c r="D3276" i="2"/>
  <c r="C3276" i="2"/>
  <c r="D3243" i="2"/>
  <c r="C3243" i="2"/>
  <c r="D3207" i="2"/>
  <c r="C3207" i="2"/>
  <c r="D3173" i="2"/>
  <c r="C3173" i="2"/>
  <c r="D3168" i="2"/>
  <c r="C3168" i="2"/>
  <c r="D3027" i="2"/>
  <c r="C3027" i="2"/>
  <c r="D3024" i="2"/>
  <c r="C3024" i="2"/>
  <c r="D2957" i="2"/>
  <c r="C2957" i="2"/>
  <c r="C2926" i="2"/>
  <c r="D2887" i="2"/>
  <c r="C2887" i="2"/>
  <c r="D2854" i="2"/>
  <c r="C2854" i="2"/>
  <c r="D2851" i="2"/>
  <c r="C2851" i="2"/>
  <c r="D2822" i="2"/>
  <c r="C2822" i="2"/>
  <c r="D2790" i="2"/>
  <c r="C2790" i="2"/>
  <c r="D2756" i="2"/>
  <c r="C2756" i="2"/>
  <c r="D2722" i="2"/>
  <c r="C2722" i="2"/>
  <c r="C2720" i="2"/>
  <c r="C2687" i="2"/>
  <c r="D2649" i="2"/>
  <c r="C2649" i="2"/>
  <c r="D2610" i="2"/>
  <c r="C2610" i="2"/>
  <c r="D2568" i="2"/>
  <c r="C2568" i="2"/>
  <c r="D2535" i="2"/>
  <c r="C2535" i="2"/>
  <c r="D2506" i="2"/>
  <c r="C2506" i="2"/>
  <c r="C2474" i="2"/>
  <c r="D2441" i="2"/>
  <c r="C2441" i="2"/>
  <c r="D2408" i="2"/>
  <c r="C2408" i="2"/>
  <c r="D2378" i="2"/>
  <c r="C2378" i="2"/>
  <c r="D2247" i="2"/>
  <c r="C2247" i="2"/>
  <c r="D2077" i="2"/>
  <c r="C2077" i="2"/>
  <c r="D2074" i="2"/>
  <c r="C2074" i="2"/>
  <c r="D2046" i="2"/>
  <c r="C2046" i="2"/>
  <c r="D2041" i="2"/>
  <c r="C2041" i="2"/>
  <c r="D2013" i="2"/>
  <c r="C2013" i="2"/>
  <c r="D1976" i="2"/>
  <c r="C1976" i="2"/>
  <c r="D1944" i="2"/>
  <c r="C1944" i="2"/>
  <c r="D1909" i="2"/>
  <c r="C1909" i="2"/>
  <c r="D1844" i="2"/>
  <c r="C1844" i="2"/>
  <c r="D1713" i="2"/>
  <c r="C1713" i="2"/>
  <c r="D1447" i="2"/>
  <c r="C1447" i="2"/>
  <c r="D1444" i="2"/>
  <c r="C1444" i="2"/>
  <c r="D1408" i="2"/>
  <c r="C1408" i="2"/>
  <c r="D1403" i="2"/>
  <c r="C1403" i="2"/>
  <c r="D1358" i="2"/>
  <c r="C1358" i="2"/>
  <c r="D1251" i="2"/>
  <c r="C1251" i="2"/>
  <c r="D1103" i="2"/>
  <c r="C1103" i="2"/>
  <c r="D983" i="2"/>
  <c r="C983" i="2"/>
  <c r="D947" i="2"/>
  <c r="C947" i="2"/>
  <c r="D944" i="2"/>
  <c r="C944" i="2"/>
  <c r="D890" i="2"/>
  <c r="C890" i="2"/>
  <c r="D755" i="2"/>
  <c r="C755" i="2"/>
  <c r="D684" i="2"/>
  <c r="C684" i="2"/>
  <c r="D647" i="2"/>
  <c r="C647" i="2"/>
  <c r="D608" i="2"/>
  <c r="D570" i="2"/>
  <c r="C570" i="2"/>
  <c r="D484" i="2"/>
  <c r="C484" i="2"/>
  <c r="D3734" i="2" l="1"/>
  <c r="C3734" i="2"/>
  <c r="D3619" i="2"/>
  <c r="C3619" i="2"/>
  <c r="D3617" i="2"/>
  <c r="C3617" i="2"/>
  <c r="D3339" i="2"/>
  <c r="C3339" i="2"/>
  <c r="D3336" i="2"/>
  <c r="D3335" i="2" s="1"/>
  <c r="C3336" i="2"/>
  <c r="C3335" i="2" s="1"/>
  <c r="D3306" i="2"/>
  <c r="C3306" i="2"/>
  <c r="D2217" i="2"/>
  <c r="C2217" i="2"/>
  <c r="C44" i="4" l="1"/>
  <c r="C4825" i="2" l="1"/>
  <c r="C4927" i="2"/>
  <c r="C4922" i="2"/>
  <c r="C4921" i="2" s="1"/>
  <c r="C4919" i="2"/>
  <c r="C4917" i="2"/>
  <c r="C4914" i="2"/>
  <c r="C4913" i="2" s="1"/>
  <c r="C4904" i="2"/>
  <c r="C4903" i="2" s="1"/>
  <c r="C4899" i="2"/>
  <c r="C4898" i="2" s="1"/>
  <c r="C4885" i="2"/>
  <c r="C4884" i="2" s="1"/>
  <c r="C4882" i="2"/>
  <c r="C4877" i="2"/>
  <c r="C4865" i="2"/>
  <c r="C4862" i="2"/>
  <c r="C4853" i="2"/>
  <c r="C4847" i="2"/>
  <c r="C4844" i="2"/>
  <c r="C4842" i="2"/>
  <c r="C4834" i="2"/>
  <c r="C4818" i="2"/>
  <c r="C4817" i="2" s="1"/>
  <c r="C4815" i="2"/>
  <c r="C4812" i="2"/>
  <c r="C4807" i="2"/>
  <c r="C4803" i="2"/>
  <c r="C4800" i="2"/>
  <c r="C4797" i="2"/>
  <c r="C4777" i="2"/>
  <c r="C4775" i="2"/>
  <c r="C4755" i="2"/>
  <c r="C4750" i="2"/>
  <c r="C4739" i="2"/>
  <c r="C4734" i="2"/>
  <c r="C4732" i="2"/>
  <c r="C4729" i="2"/>
  <c r="C4724" i="2"/>
  <c r="C4711" i="2"/>
  <c r="C4706" i="2"/>
  <c r="C4695" i="2"/>
  <c r="C4690" i="2"/>
  <c r="C4688" i="2"/>
  <c r="C4685" i="2"/>
  <c r="C4684" i="2" s="1"/>
  <c r="C4680" i="2"/>
  <c r="C4667" i="2"/>
  <c r="C4662" i="2"/>
  <c r="C4650" i="2"/>
  <c r="C4648" i="2"/>
  <c r="C4644" i="2"/>
  <c r="C4641" i="2"/>
  <c r="C4639" i="2"/>
  <c r="C4626" i="2"/>
  <c r="C4621" i="2"/>
  <c r="C4610" i="2"/>
  <c r="C4604" i="2"/>
  <c r="C4601" i="2"/>
  <c r="C4596" i="2"/>
  <c r="C4590" i="2"/>
  <c r="C4587" i="2"/>
  <c r="C4572" i="2"/>
  <c r="C4566" i="2"/>
  <c r="C4563" i="2"/>
  <c r="C4561" i="2"/>
  <c r="C4548" i="2"/>
  <c r="C4543" i="2"/>
  <c r="C4532" i="2"/>
  <c r="C4527" i="2"/>
  <c r="C4525" i="2"/>
  <c r="C4512" i="2"/>
  <c r="C4507" i="2"/>
  <c r="C4496" i="2"/>
  <c r="C4491" i="2"/>
  <c r="C4489" i="2"/>
  <c r="C4482" i="2"/>
  <c r="C4481" i="2" s="1"/>
  <c r="C4469" i="2"/>
  <c r="C4464" i="2"/>
  <c r="C4453" i="2"/>
  <c r="C4451" i="2"/>
  <c r="C4448" i="2"/>
  <c r="C4446" i="2"/>
  <c r="C4442" i="2"/>
  <c r="C4441" i="2" s="1"/>
  <c r="C4438" i="2"/>
  <c r="C4436" i="2"/>
  <c r="C4422" i="2"/>
  <c r="C4417" i="2"/>
  <c r="C4406" i="2"/>
  <c r="C4405" i="2" s="1"/>
  <c r="C4403" i="2"/>
  <c r="C4401" i="2"/>
  <c r="C4387" i="2"/>
  <c r="C4382" i="2"/>
  <c r="C4371" i="2"/>
  <c r="C4370" i="2" s="1"/>
  <c r="C4368" i="2"/>
  <c r="C4362" i="2"/>
  <c r="C4357" i="2"/>
  <c r="C4355" i="2"/>
  <c r="C4344" i="2"/>
  <c r="C4339" i="2"/>
  <c r="C4329" i="2"/>
  <c r="C4324" i="2"/>
  <c r="C4321" i="2"/>
  <c r="C4318" i="2"/>
  <c r="C4305" i="2"/>
  <c r="C4300" i="2"/>
  <c r="C4289" i="2"/>
  <c r="C4288" i="2" s="1"/>
  <c r="C4286" i="2"/>
  <c r="C4284" i="2"/>
  <c r="C4280" i="2"/>
  <c r="C4276" i="2"/>
  <c r="C4264" i="2"/>
  <c r="C4259" i="2"/>
  <c r="C4248" i="2"/>
  <c r="C4247" i="2" s="1"/>
  <c r="C4245" i="2"/>
  <c r="C4243" i="2"/>
  <c r="C4240" i="2"/>
  <c r="C4227" i="2"/>
  <c r="C4222" i="2"/>
  <c r="C4211" i="2"/>
  <c r="C4210" i="2" s="1"/>
  <c r="C4208" i="2"/>
  <c r="C4206" i="2"/>
  <c r="C4203" i="2"/>
  <c r="C4199" i="2"/>
  <c r="C4197" i="2"/>
  <c r="C4184" i="2"/>
  <c r="C4179" i="2"/>
  <c r="C4168" i="2"/>
  <c r="C4163" i="2"/>
  <c r="C4162" i="2" s="1"/>
  <c r="C4160" i="2"/>
  <c r="C4158" i="2"/>
  <c r="C4153" i="2"/>
  <c r="C4152" i="2" s="1"/>
  <c r="C4145" i="2"/>
  <c r="C4141" i="2"/>
  <c r="C4139" i="2"/>
  <c r="C4125" i="2"/>
  <c r="C4120" i="2"/>
  <c r="C4109" i="2"/>
  <c r="C4108" i="2" s="1"/>
  <c r="C4106" i="2"/>
  <c r="C4104" i="2"/>
  <c r="C4091" i="2"/>
  <c r="C4086" i="2"/>
  <c r="C4075" i="2"/>
  <c r="C4069" i="2"/>
  <c r="C4067" i="2"/>
  <c r="C4064" i="2"/>
  <c r="C4062" i="2"/>
  <c r="C4058" i="2"/>
  <c r="C4044" i="2"/>
  <c r="C4039" i="2"/>
  <c r="C4028" i="2"/>
  <c r="C4027" i="2" s="1"/>
  <c r="C4025" i="2"/>
  <c r="C4020" i="2"/>
  <c r="C4007" i="2"/>
  <c r="C4002" i="2"/>
  <c r="C3991" i="2"/>
  <c r="C3989" i="2"/>
  <c r="C3986" i="2"/>
  <c r="C3984" i="2"/>
  <c r="C3976" i="2"/>
  <c r="C3963" i="2"/>
  <c r="C3958" i="2"/>
  <c r="C3947" i="2"/>
  <c r="C3946" i="2" s="1"/>
  <c r="C3943" i="2"/>
  <c r="C3942" i="2" s="1"/>
  <c r="C3929" i="2"/>
  <c r="C3924" i="2"/>
  <c r="C3913" i="2"/>
  <c r="C3912" i="2" s="1"/>
  <c r="C3910" i="2"/>
  <c r="C3908" i="2"/>
  <c r="C3893" i="2"/>
  <c r="C3888" i="2"/>
  <c r="C3874" i="2"/>
  <c r="C3871" i="2"/>
  <c r="C3868" i="2"/>
  <c r="C3864" i="2"/>
  <c r="C3852" i="2"/>
  <c r="C3849" i="2"/>
  <c r="C3840" i="2"/>
  <c r="C3838" i="2"/>
  <c r="C3826" i="2"/>
  <c r="C3821" i="2"/>
  <c r="C3810" i="2"/>
  <c r="C3807" i="2"/>
  <c r="C3804" i="2"/>
  <c r="C3802" i="2"/>
  <c r="C3798" i="2"/>
  <c r="C3794" i="2"/>
  <c r="C3792" i="2"/>
  <c r="C3779" i="2"/>
  <c r="C3774" i="2"/>
  <c r="C3761" i="2"/>
  <c r="C3760" i="2" s="1"/>
  <c r="C3751" i="2"/>
  <c r="C3748" i="2"/>
  <c r="C3737" i="2"/>
  <c r="C3736" i="2" s="1"/>
  <c r="C3733" i="2"/>
  <c r="C3723" i="2"/>
  <c r="C3718" i="2"/>
  <c r="C3707" i="2"/>
  <c r="C3704" i="2"/>
  <c r="C3700" i="2"/>
  <c r="C3699" i="2" s="1"/>
  <c r="C3697" i="2"/>
  <c r="C3694" i="2"/>
  <c r="C3692" i="2"/>
  <c r="C3686" i="2"/>
  <c r="C3683" i="2"/>
  <c r="C3682" i="2" s="1"/>
  <c r="C3680" i="2"/>
  <c r="C3678" i="2"/>
  <c r="C3676" i="2"/>
  <c r="C3672" i="2"/>
  <c r="C3659" i="2"/>
  <c r="C3654" i="2"/>
  <c r="C3643" i="2"/>
  <c r="C3639" i="2"/>
  <c r="C3636" i="2"/>
  <c r="C3634" i="2"/>
  <c r="C3628" i="2"/>
  <c r="C3625" i="2"/>
  <c r="C3624" i="2" s="1"/>
  <c r="C3622" i="2"/>
  <c r="C3615" i="2"/>
  <c r="C3603" i="2"/>
  <c r="C3598" i="2"/>
  <c r="C3586" i="2"/>
  <c r="C3583" i="2"/>
  <c r="C3573" i="2"/>
  <c r="C3572" i="2" s="1"/>
  <c r="C3570" i="2"/>
  <c r="C3567" i="2"/>
  <c r="C3558" i="2"/>
  <c r="C3557" i="2" s="1"/>
  <c r="C3552" i="2"/>
  <c r="C3547" i="2"/>
  <c r="C3535" i="2"/>
  <c r="C3530" i="2"/>
  <c r="C3519" i="2"/>
  <c r="C3518" i="2" s="1"/>
  <c r="C3516" i="2"/>
  <c r="C3514" i="2"/>
  <c r="C3509" i="2"/>
  <c r="C3508" i="2" s="1"/>
  <c r="C3499" i="2"/>
  <c r="C3497" i="2"/>
  <c r="C3485" i="2"/>
  <c r="C3480" i="2"/>
  <c r="C3469" i="2"/>
  <c r="C3467" i="2"/>
  <c r="C3462" i="2"/>
  <c r="C3452" i="2"/>
  <c r="C3447" i="2"/>
  <c r="C3436" i="2"/>
  <c r="C3434" i="2"/>
  <c r="C3431" i="2"/>
  <c r="C3430" i="2" s="1"/>
  <c r="C3420" i="2"/>
  <c r="C3415" i="2"/>
  <c r="C3404" i="2"/>
  <c r="C3403" i="2" s="1"/>
  <c r="C3401" i="2"/>
  <c r="C3400" i="2" s="1"/>
  <c r="C3390" i="2"/>
  <c r="C3385" i="2"/>
  <c r="C3374" i="2"/>
  <c r="C3372" i="2"/>
  <c r="C3369" i="2"/>
  <c r="C3368" i="2" s="1"/>
  <c r="C3357" i="2"/>
  <c r="C3352" i="2"/>
  <c r="C3341" i="2"/>
  <c r="C3324" i="2"/>
  <c r="C3319" i="2"/>
  <c r="C3308" i="2"/>
  <c r="C3303" i="2"/>
  <c r="C3302" i="2" s="1"/>
  <c r="C3292" i="2"/>
  <c r="C3287" i="2"/>
  <c r="C3275" i="2"/>
  <c r="C3273" i="2"/>
  <c r="C3272" i="2" s="1"/>
  <c r="C3261" i="2"/>
  <c r="C3256" i="2"/>
  <c r="C3245" i="2"/>
  <c r="C3240" i="2"/>
  <c r="C3239" i="2" s="1"/>
  <c r="C3237" i="2"/>
  <c r="C3225" i="2"/>
  <c r="C3220" i="2"/>
  <c r="C3209" i="2"/>
  <c r="C3204" i="2"/>
  <c r="C3203" i="2" s="1"/>
  <c r="C3191" i="2"/>
  <c r="C3186" i="2"/>
  <c r="C3175" i="2"/>
  <c r="C3170" i="2"/>
  <c r="C3156" i="2"/>
  <c r="C3151" i="2"/>
  <c r="C3140" i="2"/>
  <c r="C3138" i="2"/>
  <c r="C3133" i="2"/>
  <c r="C3132" i="2" s="1"/>
  <c r="C3116" i="2"/>
  <c r="C3111" i="2"/>
  <c r="C3100" i="2"/>
  <c r="C3099" i="2" s="1"/>
  <c r="C3097" i="2"/>
  <c r="C3095" i="2"/>
  <c r="C3092" i="2"/>
  <c r="C3079" i="2"/>
  <c r="C3074" i="2"/>
  <c r="C3063" i="2"/>
  <c r="C3062" i="2" s="1"/>
  <c r="C3060" i="2"/>
  <c r="C3059" i="2" s="1"/>
  <c r="C3057" i="2"/>
  <c r="C3045" i="2"/>
  <c r="C3040" i="2"/>
  <c r="C3029" i="2"/>
  <c r="C3023" i="2"/>
  <c r="C3011" i="2"/>
  <c r="C3006" i="2"/>
  <c r="C2995" i="2"/>
  <c r="C2992" i="2"/>
  <c r="C2989" i="2"/>
  <c r="C2987" i="2"/>
  <c r="C2984" i="2"/>
  <c r="C2975" i="2"/>
  <c r="C2970" i="2"/>
  <c r="C2959" i="2"/>
  <c r="C2953" i="2"/>
  <c r="C2952" i="2" s="1"/>
  <c r="C2944" i="2"/>
  <c r="C2939" i="2"/>
  <c r="C2928" i="2"/>
  <c r="C2923" i="2"/>
  <c r="C2921" i="2"/>
  <c r="C2918" i="2"/>
  <c r="C2905" i="2"/>
  <c r="C2900" i="2"/>
  <c r="C2889" i="2"/>
  <c r="C2884" i="2"/>
  <c r="C2883" i="2" s="1"/>
  <c r="C2872" i="2"/>
  <c r="C2867" i="2"/>
  <c r="C2856" i="2"/>
  <c r="C2850" i="2"/>
  <c r="C2840" i="2"/>
  <c r="C2835" i="2"/>
  <c r="C2824" i="2"/>
  <c r="C2819" i="2"/>
  <c r="C2818" i="2" s="1"/>
  <c r="C2803" i="2"/>
  <c r="C2792" i="2"/>
  <c r="C2787" i="2"/>
  <c r="C2786" i="2" s="1"/>
  <c r="C2774" i="2"/>
  <c r="C2769" i="2"/>
  <c r="C2758" i="2"/>
  <c r="C2753" i="2"/>
  <c r="C2751" i="2"/>
  <c r="C2740" i="2"/>
  <c r="C2735" i="2"/>
  <c r="C2724" i="2"/>
  <c r="C2717" i="2"/>
  <c r="C2705" i="2"/>
  <c r="C2700" i="2"/>
  <c r="C2689" i="2"/>
  <c r="C2684" i="2"/>
  <c r="C2682" i="2"/>
  <c r="C2679" i="2"/>
  <c r="C2667" i="2"/>
  <c r="C2662" i="2"/>
  <c r="C2651" i="2"/>
  <c r="C2646" i="2"/>
  <c r="C2643" i="2"/>
  <c r="C2642" i="2" s="1"/>
  <c r="C2640" i="2"/>
  <c r="C2628" i="2"/>
  <c r="C2623" i="2"/>
  <c r="C2612" i="2"/>
  <c r="C2607" i="2"/>
  <c r="C2605" i="2"/>
  <c r="C2602" i="2"/>
  <c r="C2599" i="2"/>
  <c r="C2586" i="2"/>
  <c r="C2581" i="2"/>
  <c r="C2570" i="2"/>
  <c r="C2565" i="2"/>
  <c r="C2564" i="2" s="1"/>
  <c r="C2553" i="2"/>
  <c r="C2548" i="2"/>
  <c r="C2537" i="2"/>
  <c r="C2524" i="2"/>
  <c r="C2519" i="2"/>
  <c r="C2508" i="2"/>
  <c r="C2503" i="2"/>
  <c r="C2502" i="2" s="1"/>
  <c r="C2492" i="2"/>
  <c r="C2487" i="2"/>
  <c r="C2476" i="2"/>
  <c r="C2471" i="2"/>
  <c r="C2470" i="2" s="1"/>
  <c r="C2459" i="2"/>
  <c r="C2454" i="2"/>
  <c r="C2443" i="2"/>
  <c r="C2437" i="2"/>
  <c r="C2436" i="2" s="1"/>
  <c r="C2424" i="2"/>
  <c r="C2419" i="2"/>
  <c r="C2407" i="2"/>
  <c r="C2405" i="2"/>
  <c r="C2404" i="2" s="1"/>
  <c r="C2396" i="2"/>
  <c r="C2391" i="2"/>
  <c r="C2380" i="2"/>
  <c r="C2374" i="2"/>
  <c r="C2373" i="2" s="1"/>
  <c r="C2361" i="2"/>
  <c r="C2356" i="2"/>
  <c r="C2345" i="2"/>
  <c r="C2342" i="2"/>
  <c r="C2339" i="2"/>
  <c r="C2338" i="2" s="1"/>
  <c r="C2336" i="2"/>
  <c r="C2332" i="2"/>
  <c r="C2328" i="2"/>
  <c r="C2317" i="2"/>
  <c r="C2312" i="2"/>
  <c r="C2301" i="2"/>
  <c r="C2298" i="2"/>
  <c r="C2295" i="2"/>
  <c r="C2294" i="2" s="1"/>
  <c r="C2292" i="2"/>
  <c r="C2289" i="2"/>
  <c r="C2286" i="2"/>
  <c r="C2274" i="2"/>
  <c r="C2269" i="2"/>
  <c r="C2258" i="2"/>
  <c r="C2255" i="2"/>
  <c r="C2252" i="2"/>
  <c r="C2250" i="2"/>
  <c r="C2235" i="2"/>
  <c r="C2230" i="2"/>
  <c r="C2219" i="2"/>
  <c r="C2214" i="2"/>
  <c r="C2213" i="2" s="1"/>
  <c r="C2211" i="2"/>
  <c r="C2208" i="2"/>
  <c r="C2205" i="2"/>
  <c r="C2203" i="2"/>
  <c r="C2189" i="2"/>
  <c r="C2184" i="2"/>
  <c r="C2173" i="2"/>
  <c r="C2170" i="2"/>
  <c r="C2167" i="2"/>
  <c r="C2166" i="2" s="1"/>
  <c r="C2164" i="2"/>
  <c r="C2159" i="2"/>
  <c r="C2156" i="2"/>
  <c r="C2154" i="2"/>
  <c r="C2140" i="2"/>
  <c r="C2135" i="2"/>
  <c r="C2124" i="2"/>
  <c r="C2121" i="2"/>
  <c r="C2118" i="2"/>
  <c r="C2117" i="2" s="1"/>
  <c r="C2115" i="2"/>
  <c r="C2111" i="2"/>
  <c r="C2108" i="2"/>
  <c r="C2095" i="2"/>
  <c r="C2090" i="2"/>
  <c r="C2079" i="2"/>
  <c r="C2073" i="2"/>
  <c r="C2062" i="2"/>
  <c r="C2057" i="2"/>
  <c r="C2045" i="2"/>
  <c r="C2043" i="2"/>
  <c r="C2031" i="2"/>
  <c r="C2026" i="2"/>
  <c r="C2015" i="2"/>
  <c r="C2009" i="2"/>
  <c r="C2008" i="2" s="1"/>
  <c r="C2006" i="2"/>
  <c r="C1994" i="2"/>
  <c r="C1989" i="2"/>
  <c r="C1978" i="2"/>
  <c r="C1973" i="2"/>
  <c r="C1972" i="2" s="1"/>
  <c r="C1962" i="2"/>
  <c r="C1957" i="2"/>
  <c r="C1946" i="2"/>
  <c r="C1941" i="2"/>
  <c r="C1939" i="2"/>
  <c r="C1936" i="2"/>
  <c r="C1925" i="2"/>
  <c r="C1920" i="2"/>
  <c r="C1908" i="2"/>
  <c r="C1898" i="2"/>
  <c r="C1893" i="2"/>
  <c r="C1882" i="2"/>
  <c r="C1880" i="2"/>
  <c r="C1877" i="2"/>
  <c r="C1875" i="2"/>
  <c r="C1863" i="2"/>
  <c r="C1858" i="2"/>
  <c r="C1847" i="2"/>
  <c r="C1846" i="2" s="1"/>
  <c r="C1843" i="2"/>
  <c r="C1831" i="2"/>
  <c r="C1826" i="2"/>
  <c r="C1815" i="2"/>
  <c r="C1814" i="2" s="1"/>
  <c r="C1812" i="2"/>
  <c r="C1808" i="2"/>
  <c r="C1805" i="2"/>
  <c r="C1794" i="2"/>
  <c r="C1789" i="2"/>
  <c r="C1778" i="2"/>
  <c r="C1777" i="2" s="1"/>
  <c r="C1775" i="2"/>
  <c r="C1774" i="2" s="1"/>
  <c r="C1764" i="2"/>
  <c r="C1759" i="2"/>
  <c r="C1748" i="2"/>
  <c r="C1747" i="2" s="1"/>
  <c r="C1745" i="2"/>
  <c r="C1743" i="2"/>
  <c r="C1731" i="2"/>
  <c r="C1726" i="2"/>
  <c r="C1715" i="2"/>
  <c r="C1700" i="2"/>
  <c r="C1695" i="2"/>
  <c r="C1684" i="2"/>
  <c r="C1683" i="2" s="1"/>
  <c r="C1681" i="2"/>
  <c r="C1679" i="2"/>
  <c r="C1676" i="2"/>
  <c r="C1665" i="2"/>
  <c r="C1660" i="2"/>
  <c r="C1648" i="2"/>
  <c r="C1647" i="2" s="1"/>
  <c r="C1645" i="2"/>
  <c r="C1643" i="2"/>
  <c r="C1631" i="2"/>
  <c r="C1626" i="2"/>
  <c r="C1616" i="2"/>
  <c r="C1615" i="2" s="1"/>
  <c r="C1613" i="2"/>
  <c r="C1611" i="2"/>
  <c r="C1600" i="2"/>
  <c r="C1595" i="2"/>
  <c r="C1584" i="2"/>
  <c r="C1583" i="2" s="1"/>
  <c r="C1581" i="2"/>
  <c r="C1579" i="2"/>
  <c r="C1566" i="2"/>
  <c r="C1561" i="2"/>
  <c r="C1550" i="2"/>
  <c r="C1549" i="2" s="1"/>
  <c r="C1547" i="2"/>
  <c r="C1545" i="2"/>
  <c r="C1535" i="2"/>
  <c r="C1530" i="2"/>
  <c r="C1519" i="2"/>
  <c r="C1516" i="2"/>
  <c r="C1515" i="2" s="1"/>
  <c r="C1503" i="2"/>
  <c r="C1498" i="2"/>
  <c r="C1487" i="2"/>
  <c r="C1486" i="2" s="1"/>
  <c r="C1484" i="2"/>
  <c r="C1483" i="2" s="1"/>
  <c r="C1481" i="2"/>
  <c r="C1480" i="2" s="1"/>
  <c r="C1478" i="2"/>
  <c r="C1465" i="2"/>
  <c r="C1460" i="2"/>
  <c r="C1449" i="2"/>
  <c r="C1443" i="2"/>
  <c r="C1441" i="2"/>
  <c r="C1440" i="2" s="1"/>
  <c r="C1427" i="2"/>
  <c r="C1422" i="2"/>
  <c r="C1410" i="2"/>
  <c r="C1405" i="2"/>
  <c r="C1400" i="2"/>
  <c r="C1397" i="2"/>
  <c r="C1395" i="2"/>
  <c r="C1393" i="2"/>
  <c r="C1377" i="2"/>
  <c r="C1372" i="2"/>
  <c r="C1361" i="2"/>
  <c r="C1360" i="2" s="1"/>
  <c r="C1357" i="2"/>
  <c r="C1355" i="2"/>
  <c r="C1354" i="2" s="1"/>
  <c r="C1352" i="2"/>
  <c r="C1342" i="2"/>
  <c r="C1337" i="2"/>
  <c r="C1326" i="2"/>
  <c r="C1325" i="2" s="1"/>
  <c r="C1323" i="2"/>
  <c r="C1320" i="2"/>
  <c r="C1307" i="2"/>
  <c r="C1302" i="2"/>
  <c r="C1291" i="2"/>
  <c r="C1289" i="2"/>
  <c r="C1286" i="2"/>
  <c r="C1282" i="2"/>
  <c r="C1279" i="2"/>
  <c r="C1269" i="2"/>
  <c r="C1264" i="2"/>
  <c r="C1253" i="2"/>
  <c r="C1248" i="2"/>
  <c r="C1247" i="2" s="1"/>
  <c r="C1245" i="2"/>
  <c r="C1233" i="2"/>
  <c r="C1228" i="2"/>
  <c r="C1217" i="2"/>
  <c r="C1216" i="2" s="1"/>
  <c r="C1213" i="2"/>
  <c r="C1212" i="2" s="1"/>
  <c r="C1198" i="2"/>
  <c r="C1193" i="2"/>
  <c r="C1182" i="2"/>
  <c r="C1181" i="2" s="1"/>
  <c r="C1179" i="2"/>
  <c r="C1176" i="2"/>
  <c r="C1163" i="2"/>
  <c r="C1158" i="2"/>
  <c r="C1147" i="2"/>
  <c r="C1146" i="2" s="1"/>
  <c r="C1144" i="2"/>
  <c r="C1140" i="2"/>
  <c r="C1139" i="2" s="1"/>
  <c r="C1128" i="2"/>
  <c r="C1123" i="2"/>
  <c r="C1112" i="2"/>
  <c r="C1111" i="2" s="1"/>
  <c r="C1109" i="2"/>
  <c r="C1106" i="2"/>
  <c r="C1089" i="2"/>
  <c r="C1084" i="2"/>
  <c r="C1073" i="2"/>
  <c r="C1072" i="2" s="1"/>
  <c r="C1070" i="2"/>
  <c r="C1069" i="2" s="1"/>
  <c r="C1066" i="2"/>
  <c r="C1061" i="2"/>
  <c r="C1050" i="2"/>
  <c r="C1048" i="2"/>
  <c r="C1045" i="2"/>
  <c r="C1040" i="2"/>
  <c r="C1037" i="2"/>
  <c r="C1024" i="2"/>
  <c r="C1019" i="2"/>
  <c r="C1008" i="2"/>
  <c r="C1007" i="2" s="1"/>
  <c r="C1005" i="2"/>
  <c r="C1003" i="2"/>
  <c r="C997" i="2"/>
  <c r="C993" i="2"/>
  <c r="C985" i="2"/>
  <c r="C967" i="2"/>
  <c r="C962" i="2"/>
  <c r="C951" i="2"/>
  <c r="C946" i="2" s="1"/>
  <c r="C943" i="2"/>
  <c r="C941" i="2"/>
  <c r="C939" i="2"/>
  <c r="C934" i="2"/>
  <c r="C931" i="2"/>
  <c r="C930" i="2" s="1"/>
  <c r="C928" i="2"/>
  <c r="C926" i="2"/>
  <c r="C911" i="2"/>
  <c r="C906" i="2"/>
  <c r="C895" i="2"/>
  <c r="C894" i="2" s="1"/>
  <c r="C892" i="2"/>
  <c r="C887" i="2"/>
  <c r="C886" i="2" s="1"/>
  <c r="C874" i="2"/>
  <c r="C869" i="2"/>
  <c r="C858" i="2"/>
  <c r="C855" i="2"/>
  <c r="C852" i="2"/>
  <c r="C849" i="2"/>
  <c r="C836" i="2"/>
  <c r="C831" i="2"/>
  <c r="C820" i="2"/>
  <c r="C819" i="2" s="1"/>
  <c r="C817" i="2"/>
  <c r="C814" i="2"/>
  <c r="C808" i="2"/>
  <c r="C807" i="2" s="1"/>
  <c r="C805" i="2"/>
  <c r="C798" i="2"/>
  <c r="C791" i="2"/>
  <c r="C789" i="2"/>
  <c r="C776" i="2"/>
  <c r="C771" i="2"/>
  <c r="C760" i="2"/>
  <c r="C759" i="2" s="1"/>
  <c r="C757" i="2"/>
  <c r="C741" i="2"/>
  <c r="C736" i="2"/>
  <c r="C725" i="2"/>
  <c r="C724" i="2" s="1"/>
  <c r="C722" i="2"/>
  <c r="C720" i="2"/>
  <c r="C718" i="2"/>
  <c r="C703" i="2"/>
  <c r="C698" i="2"/>
  <c r="C687" i="2"/>
  <c r="C681" i="2"/>
  <c r="C678" i="2"/>
  <c r="C677" i="2" s="1"/>
  <c r="C665" i="2"/>
  <c r="C660" i="2"/>
  <c r="C649" i="2"/>
  <c r="C644" i="2"/>
  <c r="C642" i="2"/>
  <c r="C639" i="2"/>
  <c r="C636" i="2"/>
  <c r="C626" i="2"/>
  <c r="C621" i="2"/>
  <c r="C610" i="2"/>
  <c r="C608" i="2"/>
  <c r="C605" i="2"/>
  <c r="C603" i="2"/>
  <c r="C588" i="2"/>
  <c r="C583" i="2"/>
  <c r="C572" i="2"/>
  <c r="C567" i="2"/>
  <c r="C557" i="2"/>
  <c r="C553" i="2"/>
  <c r="C542" i="2"/>
  <c r="C540" i="2"/>
  <c r="C528" i="2"/>
  <c r="C523" i="2"/>
  <c r="C512" i="2"/>
  <c r="C511" i="2" s="1"/>
  <c r="C505" i="2"/>
  <c r="C500" i="2"/>
  <c r="C489" i="2"/>
  <c r="C488" i="2" s="1"/>
  <c r="C486" i="2"/>
  <c r="C469" i="2"/>
  <c r="C464" i="2"/>
  <c r="C453" i="2"/>
  <c r="C452" i="2" s="1"/>
  <c r="C450" i="2"/>
  <c r="C438" i="2"/>
  <c r="C433" i="2"/>
  <c r="C422" i="2"/>
  <c r="C421" i="2" s="1"/>
  <c r="C419" i="2"/>
  <c r="C414" i="2"/>
  <c r="C403" i="2"/>
  <c r="C401" i="2"/>
  <c r="C387" i="2"/>
  <c r="C384" i="2"/>
  <c r="C373" i="2"/>
  <c r="C372" i="2" s="1"/>
  <c r="C370" i="2"/>
  <c r="C369" i="2" s="1"/>
  <c r="C367" i="2"/>
  <c r="C365" i="2"/>
  <c r="C363" i="2"/>
  <c r="C359" i="2"/>
  <c r="C358" i="2" s="1"/>
  <c r="C356" i="2"/>
  <c r="C352" i="2"/>
  <c r="C350" i="2"/>
  <c r="C332" i="2"/>
  <c r="C327" i="2"/>
  <c r="C316" i="2"/>
  <c r="C315" i="2" s="1"/>
  <c r="C313" i="2"/>
  <c r="C311" i="2"/>
  <c r="C296" i="2"/>
  <c r="C291" i="2"/>
  <c r="C280" i="2"/>
  <c r="C279" i="2" s="1"/>
  <c r="C277" i="2"/>
  <c r="C276" i="2" s="1"/>
  <c r="C264" i="2"/>
  <c r="C259" i="2"/>
  <c r="C243" i="2"/>
  <c r="C242" i="2" s="1"/>
  <c r="C250" i="2" s="1"/>
  <c r="C224" i="2"/>
  <c r="C220" i="2"/>
  <c r="C209" i="2"/>
  <c r="C207" i="2"/>
  <c r="C193" i="2"/>
  <c r="C188" i="2"/>
  <c r="C177" i="2"/>
  <c r="C176" i="2" s="1"/>
  <c r="C174" i="2"/>
  <c r="C172" i="2"/>
  <c r="C160" i="2"/>
  <c r="C155" i="2"/>
  <c r="C144" i="2"/>
  <c r="C143" i="2" s="1"/>
  <c r="C141" i="2"/>
  <c r="C139" i="2"/>
  <c r="C137" i="2"/>
  <c r="C134" i="2"/>
  <c r="C133" i="2" s="1"/>
  <c r="C131" i="2"/>
  <c r="C129" i="2"/>
  <c r="C117" i="2"/>
  <c r="C112" i="2"/>
  <c r="C101" i="2"/>
  <c r="C100" i="2" s="1"/>
  <c r="C98" i="2"/>
  <c r="C96" i="2"/>
  <c r="C92" i="2"/>
  <c r="C89" i="2"/>
  <c r="C88" i="2" s="1"/>
  <c r="C86" i="2"/>
  <c r="C83" i="2"/>
  <c r="C68" i="2"/>
  <c r="C63" i="2"/>
  <c r="C52" i="2"/>
  <c r="C51" i="2" s="1"/>
  <c r="C49" i="2"/>
  <c r="C46" i="2"/>
  <c r="C26" i="2"/>
  <c r="C21" i="2"/>
  <c r="C3513" i="2" l="1"/>
  <c r="C4600" i="2"/>
  <c r="C602" i="2"/>
  <c r="C1060" i="2"/>
  <c r="C1075" i="2" s="1"/>
  <c r="C2249" i="2"/>
  <c r="C4643" i="2"/>
  <c r="C45" i="2"/>
  <c r="C2311" i="2"/>
  <c r="C569" i="2"/>
  <c r="C3582" i="2"/>
  <c r="C3588" i="2" s="1"/>
  <c r="C4488" i="2"/>
  <c r="C4221" i="2"/>
  <c r="C3529" i="2"/>
  <c r="C4365" i="2"/>
  <c r="C2681" i="2"/>
  <c r="C4726" i="2"/>
  <c r="C1250" i="2"/>
  <c r="C2012" i="2"/>
  <c r="C2158" i="2"/>
  <c r="C4022" i="2"/>
  <c r="C2268" i="2"/>
  <c r="C3073" i="2"/>
  <c r="C4338" i="2"/>
  <c r="C4833" i="2"/>
  <c r="C4085" i="2"/>
  <c r="C4157" i="2"/>
  <c r="C933" i="2"/>
  <c r="C1938" i="2"/>
  <c r="C1192" i="2"/>
  <c r="C3717" i="2"/>
  <c r="C3739" i="2" s="1"/>
  <c r="C1002" i="2"/>
  <c r="C3887" i="2"/>
  <c r="C1371" i="2"/>
  <c r="C91" i="2"/>
  <c r="C413" i="2"/>
  <c r="C424" i="2" s="1"/>
  <c r="C770" i="2"/>
  <c r="C3150" i="2"/>
  <c r="C3566" i="2"/>
  <c r="C3773" i="2"/>
  <c r="C3957" i="2"/>
  <c r="C3907" i="2"/>
  <c r="C4320" i="2"/>
  <c r="C4906" i="2"/>
  <c r="C4400" i="2"/>
  <c r="C697" i="2"/>
  <c r="C1758" i="2"/>
  <c r="C326" i="2"/>
  <c r="C4620" i="2"/>
  <c r="C522" i="2"/>
  <c r="C4283" i="2"/>
  <c r="C4705" i="2"/>
  <c r="C2899" i="2"/>
  <c r="C4103" i="2"/>
  <c r="C2207" i="2"/>
  <c r="C4202" i="2"/>
  <c r="C20" i="2"/>
  <c r="C4038" i="2"/>
  <c r="C961" i="2"/>
  <c r="C3820" i="2"/>
  <c r="C2917" i="2"/>
  <c r="C3627" i="2"/>
  <c r="C4178" i="2"/>
  <c r="C310" i="2"/>
  <c r="C1421" i="2"/>
  <c r="C2986" i="2"/>
  <c r="C4258" i="2"/>
  <c r="C4463" i="2"/>
  <c r="C1988" i="2"/>
  <c r="C1529" i="2"/>
  <c r="C1459" i="2"/>
  <c r="C4506" i="2"/>
  <c r="C1956" i="2"/>
  <c r="C2110" i="2"/>
  <c r="C187" i="2"/>
  <c r="C905" i="2"/>
  <c r="C62" i="2"/>
  <c r="C4731" i="2"/>
  <c r="C4811" i="2"/>
  <c r="C1578" i="2"/>
  <c r="C1742" i="2"/>
  <c r="C1975" i="2"/>
  <c r="C3371" i="2"/>
  <c r="C1288" i="2"/>
  <c r="C4916" i="2"/>
  <c r="C4930" i="2" s="1"/>
  <c r="C638" i="2"/>
  <c r="C1943" i="2"/>
  <c r="C2686" i="2"/>
  <c r="C2755" i="2"/>
  <c r="C2821" i="2"/>
  <c r="C4529" i="2"/>
  <c r="C2853" i="2"/>
  <c r="C3384" i="2"/>
  <c r="C1807" i="2"/>
  <c r="C3137" i="2"/>
  <c r="C4861" i="2"/>
  <c r="C2866" i="2"/>
  <c r="C1497" i="2"/>
  <c r="C1521" i="2" s="1"/>
  <c r="C889" i="2"/>
  <c r="C1544" i="2"/>
  <c r="C1610" i="2"/>
  <c r="C2601" i="2"/>
  <c r="C2254" i="2"/>
  <c r="C2453" i="2"/>
  <c r="C2721" i="2"/>
  <c r="C2789" i="2"/>
  <c r="C3318" i="2"/>
  <c r="C4381" i="2"/>
  <c r="C2886" i="2"/>
  <c r="C3185" i="2"/>
  <c r="C2341" i="2"/>
  <c r="C4450" i="2"/>
  <c r="C1083" i="2"/>
  <c r="C2120" i="2"/>
  <c r="C2648" i="2"/>
  <c r="C1857" i="2"/>
  <c r="C582" i="2"/>
  <c r="C1039" i="2"/>
  <c r="C2486" i="2"/>
  <c r="C3167" i="2"/>
  <c r="C3242" i="2"/>
  <c r="C607" i="2"/>
  <c r="C1263" i="2"/>
  <c r="C683" i="2"/>
  <c r="C3094" i="2"/>
  <c r="C1047" i="2"/>
  <c r="C1157" i="2"/>
  <c r="C4736" i="2"/>
  <c r="C2734" i="2"/>
  <c r="C2802" i="2"/>
  <c r="C4692" i="2"/>
  <c r="C3433" i="2"/>
  <c r="C735" i="2"/>
  <c r="C3446" i="2"/>
  <c r="C4119" i="2"/>
  <c r="C4524" i="2"/>
  <c r="C2622" i="2"/>
  <c r="C646" i="2"/>
  <c r="C2418" i="2"/>
  <c r="C290" i="2"/>
  <c r="C400" i="2"/>
  <c r="C659" i="2"/>
  <c r="C2505" i="2"/>
  <c r="C2956" i="2"/>
  <c r="C3219" i="2"/>
  <c r="C1227" i="2"/>
  <c r="C1919" i="2"/>
  <c r="C3039" i="2"/>
  <c r="C552" i="2"/>
  <c r="C1175" i="2"/>
  <c r="C2025" i="2"/>
  <c r="C2183" i="2"/>
  <c r="C2297" i="2"/>
  <c r="C111" i="2"/>
  <c r="C171" i="2"/>
  <c r="C219" i="2"/>
  <c r="C234" i="2" s="1"/>
  <c r="C383" i="2"/>
  <c r="C483" i="2"/>
  <c r="C2440" i="2"/>
  <c r="C3026" i="2"/>
  <c r="C3638" i="2"/>
  <c r="C3747" i="2"/>
  <c r="C3765" i="2" s="1"/>
  <c r="C4071" i="2"/>
  <c r="C4299" i="2"/>
  <c r="C2699" i="2"/>
  <c r="C539" i="2"/>
  <c r="C1399" i="2"/>
  <c r="C2169" i="2"/>
  <c r="C2216" i="2"/>
  <c r="C3873" i="2"/>
  <c r="C754" i="2"/>
  <c r="C813" i="2"/>
  <c r="C2969" i="2"/>
  <c r="C3703" i="2"/>
  <c r="C4493" i="2"/>
  <c r="C1642" i="2"/>
  <c r="C3338" i="2"/>
  <c r="C1694" i="2"/>
  <c r="C2134" i="2"/>
  <c r="C2288" i="2"/>
  <c r="C2331" i="2"/>
  <c r="C2473" i="2"/>
  <c r="C3172" i="2"/>
  <c r="C3286" i="2"/>
  <c r="C1874" i="2"/>
  <c r="C2089" i="2"/>
  <c r="C2547" i="2"/>
  <c r="C3110" i="2"/>
  <c r="C3414" i="2"/>
  <c r="C3851" i="2"/>
  <c r="C4856" i="2"/>
  <c r="C463" i="2"/>
  <c r="C848" i="2"/>
  <c r="C2750" i="2"/>
  <c r="C2938" i="2"/>
  <c r="C3005" i="2"/>
  <c r="C3597" i="2"/>
  <c r="C4589" i="2"/>
  <c r="C1336" i="2"/>
  <c r="C1825" i="2"/>
  <c r="C2355" i="2"/>
  <c r="C3255" i="2"/>
  <c r="C3806" i="2"/>
  <c r="C1407" i="2"/>
  <c r="C1678" i="2"/>
  <c r="C1725" i="2"/>
  <c r="C1892" i="2"/>
  <c r="C1911" i="2" s="1"/>
  <c r="C2390" i="2"/>
  <c r="C2410" i="2" s="1"/>
  <c r="C2518" i="2"/>
  <c r="C2580" i="2"/>
  <c r="C3797" i="2"/>
  <c r="C3988" i="2"/>
  <c r="C1018" i="2"/>
  <c r="C4661" i="2"/>
  <c r="C620" i="2"/>
  <c r="C717" i="2"/>
  <c r="C992" i="2"/>
  <c r="C1122" i="2"/>
  <c r="C1149" i="2" s="1"/>
  <c r="C1319" i="2"/>
  <c r="C1788" i="2"/>
  <c r="C3685" i="2"/>
  <c r="C4001" i="2"/>
  <c r="C4416" i="2"/>
  <c r="C4749" i="2"/>
  <c r="C1560" i="2"/>
  <c r="C1625" i="2"/>
  <c r="C2056" i="2"/>
  <c r="C2534" i="2"/>
  <c r="C2768" i="2"/>
  <c r="C2834" i="2"/>
  <c r="C3466" i="2"/>
  <c r="C432" i="2"/>
  <c r="C455" i="2" s="1"/>
  <c r="C830" i="2"/>
  <c r="C1281" i="2"/>
  <c r="C2716" i="2"/>
  <c r="C3351" i="2"/>
  <c r="C3867" i="2"/>
  <c r="C4542" i="2"/>
  <c r="C136" i="2"/>
  <c r="C3479" i="2"/>
  <c r="C4066" i="2"/>
  <c r="C4165" i="2"/>
  <c r="C4242" i="2"/>
  <c r="C4250" i="2" s="1"/>
  <c r="C4326" i="2"/>
  <c r="C206" i="2"/>
  <c r="C258" i="2"/>
  <c r="C362" i="2"/>
  <c r="C2661" i="2"/>
  <c r="C3923" i="2"/>
  <c r="C4606" i="2"/>
  <c r="C4687" i="2"/>
  <c r="C854" i="2"/>
  <c r="C1712" i="2"/>
  <c r="C2076" i="2"/>
  <c r="C2609" i="2"/>
  <c r="C154" i="2"/>
  <c r="C1446" i="2"/>
  <c r="C1594" i="2"/>
  <c r="C1659" i="2"/>
  <c r="C3305" i="2"/>
  <c r="C3981" i="2"/>
  <c r="C4445" i="2"/>
  <c r="C4802" i="2"/>
  <c r="C499" i="2"/>
  <c r="C514" i="2" s="1"/>
  <c r="C868" i="2"/>
  <c r="C1105" i="2"/>
  <c r="C1301" i="2"/>
  <c r="C1879" i="2"/>
  <c r="C2040" i="2"/>
  <c r="C2229" i="2"/>
  <c r="C2377" i="2"/>
  <c r="C2567" i="2"/>
  <c r="C2925" i="2"/>
  <c r="C2991" i="2"/>
  <c r="C3206" i="2"/>
  <c r="C3653" i="2"/>
  <c r="C4846" i="2"/>
  <c r="C4876" i="2"/>
  <c r="C4891" i="2" s="1"/>
  <c r="C3575" i="2" l="1"/>
  <c r="C4653" i="2"/>
  <c r="C3102" i="2"/>
  <c r="C54" i="2"/>
  <c r="C1255" i="2"/>
  <c r="C2260" i="2"/>
  <c r="C103" i="2"/>
  <c r="C1052" i="2"/>
  <c r="C1750" i="2"/>
  <c r="C3376" i="2"/>
  <c r="C4077" i="2"/>
  <c r="C1010" i="2"/>
  <c r="C727" i="2"/>
  <c r="C544" i="2"/>
  <c r="C3177" i="2"/>
  <c r="C4869" i="2"/>
  <c r="C3993" i="2"/>
  <c r="C4291" i="2"/>
  <c r="C1328" i="2"/>
  <c r="C491" i="2"/>
  <c r="C1980" i="2"/>
  <c r="C3645" i="2"/>
  <c r="C405" i="2"/>
  <c r="C4213" i="2"/>
  <c r="C1413" i="2"/>
  <c r="C3879" i="2"/>
  <c r="C4331" i="2"/>
  <c r="C1686" i="2"/>
  <c r="C4455" i="2"/>
  <c r="C1293" i="2"/>
  <c r="C211" i="2"/>
  <c r="C1717" i="2"/>
  <c r="C1184" i="2"/>
  <c r="C4498" i="2"/>
  <c r="C2539" i="2"/>
  <c r="C2510" i="2"/>
  <c r="C1618" i="2"/>
  <c r="C3211" i="2"/>
  <c r="C574" i="2"/>
  <c r="C3406" i="2"/>
  <c r="C1552" i="2"/>
  <c r="C2891" i="2"/>
  <c r="C2858" i="2"/>
  <c r="C3915" i="2"/>
  <c r="C3031" i="2"/>
  <c r="C179" i="2"/>
  <c r="C2826" i="2"/>
  <c r="C2303" i="2"/>
  <c r="C612" i="2"/>
  <c r="C2961" i="2"/>
  <c r="C1114" i="2"/>
  <c r="C1363" i="2"/>
  <c r="C651" i="2"/>
  <c r="C4534" i="2"/>
  <c r="C2478" i="2"/>
  <c r="C2126" i="2"/>
  <c r="C282" i="2"/>
  <c r="C1948" i="2"/>
  <c r="C4408" i="2"/>
  <c r="C953" i="2"/>
  <c r="C897" i="2"/>
  <c r="C1586" i="2"/>
  <c r="C2760" i="2"/>
  <c r="C1489" i="2"/>
  <c r="C375" i="2"/>
  <c r="C3343" i="2"/>
  <c r="C2347" i="2"/>
  <c r="C3278" i="2"/>
  <c r="C4741" i="2"/>
  <c r="C3589" i="2"/>
  <c r="C3247" i="2"/>
  <c r="C2614" i="2"/>
  <c r="C1884" i="2"/>
  <c r="C2081" i="2"/>
  <c r="C146" i="2"/>
  <c r="C2445" i="2"/>
  <c r="C2382" i="2"/>
  <c r="C1219" i="2"/>
  <c r="C4030" i="2"/>
  <c r="C3142" i="2"/>
  <c r="C822" i="2"/>
  <c r="C3521" i="2"/>
  <c r="C4820" i="2"/>
  <c r="C762" i="2"/>
  <c r="C1849" i="2"/>
  <c r="C4373" i="2"/>
  <c r="C4612" i="2"/>
  <c r="C3438" i="2"/>
  <c r="C3310" i="2"/>
  <c r="C2221" i="2"/>
  <c r="C4170" i="2"/>
  <c r="C2930" i="2"/>
  <c r="C4697" i="2"/>
  <c r="C2572" i="2"/>
  <c r="C2048" i="2"/>
  <c r="C689" i="2"/>
  <c r="C3471" i="2"/>
  <c r="C3812" i="2"/>
  <c r="C2794" i="2"/>
  <c r="C1817" i="2"/>
  <c r="C2017" i="2"/>
  <c r="C2653" i="2"/>
  <c r="C3709" i="2"/>
  <c r="C3949" i="2"/>
  <c r="C4111" i="2"/>
  <c r="C2175" i="2"/>
  <c r="C2997" i="2"/>
  <c r="C318" i="2"/>
  <c r="C2691" i="2"/>
  <c r="C860" i="2"/>
  <c r="C1650" i="2"/>
  <c r="C1451" i="2"/>
  <c r="C1780" i="2"/>
  <c r="C2726" i="2"/>
  <c r="C3065" i="2"/>
  <c r="C760" i="14"/>
  <c r="C121" i="14"/>
  <c r="C54" i="14"/>
  <c r="C53" i="14" s="1"/>
  <c r="C1651" i="2" l="1"/>
  <c r="C4931" i="2"/>
  <c r="C814" i="14"/>
  <c r="C813" i="14" s="1"/>
  <c r="C709" i="14" l="1"/>
  <c r="C708" i="14" s="1"/>
  <c r="C712" i="14" s="1"/>
  <c r="C626" i="14"/>
  <c r="C625" i="14" s="1"/>
  <c r="C629" i="14" s="1"/>
  <c r="C572" i="14"/>
  <c r="C571" i="14" s="1"/>
  <c r="C575" i="14" s="1"/>
  <c r="C560" i="14"/>
  <c r="C559" i="14" s="1"/>
  <c r="C563" i="14" s="1"/>
  <c r="C536" i="14"/>
  <c r="C535" i="14" s="1"/>
  <c r="C539" i="14" s="1"/>
  <c r="C500" i="14"/>
  <c r="C499" i="14" s="1"/>
  <c r="C503" i="14" s="1"/>
  <c r="C452" i="14"/>
  <c r="C451" i="14" s="1"/>
  <c r="C455" i="14" s="1"/>
  <c r="C416" i="14"/>
  <c r="C415" i="14" s="1"/>
  <c r="C419" i="14" s="1"/>
  <c r="C674" i="14" l="1"/>
  <c r="C673" i="14" s="1"/>
  <c r="C677" i="14" s="1"/>
  <c r="D2111" i="2" l="1"/>
  <c r="D1302" i="2"/>
  <c r="D1282" i="2"/>
  <c r="D1269" i="2"/>
  <c r="D1264" i="2"/>
  <c r="D1084" i="2"/>
  <c r="D1040" i="2"/>
  <c r="D1024" i="2"/>
  <c r="D1019" i="2"/>
  <c r="D934" i="2"/>
  <c r="D911" i="2"/>
  <c r="D906" i="2"/>
  <c r="D718" i="2"/>
  <c r="D703" i="2"/>
  <c r="D2124" i="2"/>
  <c r="D2121" i="2"/>
  <c r="D2118" i="2"/>
  <c r="D2117" i="2" s="1"/>
  <c r="D2115" i="2"/>
  <c r="D2108" i="2"/>
  <c r="D2095" i="2"/>
  <c r="D2090" i="2"/>
  <c r="D2140" i="2"/>
  <c r="D2110" i="2" l="1"/>
  <c r="D2120" i="2"/>
  <c r="D2089" i="2"/>
  <c r="D2126" i="2" l="1"/>
  <c r="D4199" i="2" l="1"/>
  <c r="D3462" i="2" l="1"/>
  <c r="D1179" i="2" l="1"/>
  <c r="D720" i="2" l="1"/>
  <c r="D962" i="2" l="1"/>
  <c r="D967" i="2"/>
  <c r="D985" i="2"/>
  <c r="D993" i="2"/>
  <c r="D997" i="2"/>
  <c r="D1003" i="2"/>
  <c r="D1005" i="2"/>
  <c r="D1008" i="2"/>
  <c r="D1007" i="2" s="1"/>
  <c r="D1002" i="2" l="1"/>
  <c r="D961" i="2"/>
  <c r="D992" i="2"/>
  <c r="D1010" i="2" l="1"/>
  <c r="D1393" i="2" l="1"/>
  <c r="D1144" i="2"/>
  <c r="C638" i="14" l="1"/>
  <c r="C637" i="14" s="1"/>
  <c r="D3245" i="2"/>
  <c r="D3240" i="2"/>
  <c r="D3239" i="2" s="1"/>
  <c r="D3237" i="2"/>
  <c r="D3225" i="2"/>
  <c r="D3220" i="2"/>
  <c r="C290" i="14"/>
  <c r="C289" i="14" s="1"/>
  <c r="C287" i="14"/>
  <c r="C286" i="14" s="1"/>
  <c r="C284" i="14"/>
  <c r="C282" i="14"/>
  <c r="D2258" i="2"/>
  <c r="D2255" i="2"/>
  <c r="D2252" i="2"/>
  <c r="D2250" i="2"/>
  <c r="D2235" i="2"/>
  <c r="D2230" i="2"/>
  <c r="D2249" i="2" l="1"/>
  <c r="C281" i="14"/>
  <c r="D3242" i="2"/>
  <c r="D2254" i="2"/>
  <c r="D2229" i="2"/>
  <c r="D3219" i="2"/>
  <c r="C781" i="14"/>
  <c r="C780" i="14" s="1"/>
  <c r="C778" i="14"/>
  <c r="C777" i="14" s="1"/>
  <c r="D3737" i="2"/>
  <c r="D3736" i="2" s="1"/>
  <c r="D3733" i="2"/>
  <c r="D3723" i="2"/>
  <c r="D3718" i="2"/>
  <c r="D2260" i="2" l="1"/>
  <c r="D3717" i="2"/>
  <c r="D3739" i="2" s="1"/>
  <c r="C650" i="14" l="1"/>
  <c r="C649" i="14" s="1"/>
  <c r="D3275" i="2"/>
  <c r="D3273" i="2"/>
  <c r="D3272" i="2" s="1"/>
  <c r="D3261" i="2"/>
  <c r="D3256" i="2"/>
  <c r="D3255" i="2" l="1"/>
  <c r="C428" i="14" l="1"/>
  <c r="C427" i="14" s="1"/>
  <c r="D2570" i="2"/>
  <c r="D2565" i="2"/>
  <c r="D2564" i="2" s="1"/>
  <c r="D2553" i="2"/>
  <c r="D2548" i="2"/>
  <c r="D2547" i="2" l="1"/>
  <c r="D2567" i="2"/>
  <c r="C698" i="14"/>
  <c r="C697" i="14" s="1"/>
  <c r="C700" i="14" s="1"/>
  <c r="D3436" i="2"/>
  <c r="D3434" i="2"/>
  <c r="D3431" i="2"/>
  <c r="D3430" i="2" s="1"/>
  <c r="D3420" i="2"/>
  <c r="D3415" i="2"/>
  <c r="D3414" i="2" l="1"/>
  <c r="D3433" i="2"/>
  <c r="C39" i="14" l="1"/>
  <c r="C38" i="14" s="1"/>
  <c r="C42" i="14" s="1"/>
  <c r="D725" i="2"/>
  <c r="D724" i="2" s="1"/>
  <c r="D722" i="2"/>
  <c r="D717" i="2" s="1"/>
  <c r="D698" i="2"/>
  <c r="D697" i="2" l="1"/>
  <c r="D727" i="2" s="1"/>
  <c r="D131" i="2" l="1"/>
  <c r="D3779" i="2" l="1"/>
  <c r="D21" i="2" l="1"/>
  <c r="C488" i="14" l="1"/>
  <c r="C487" i="14" s="1"/>
  <c r="D2758" i="2"/>
  <c r="D2753" i="2"/>
  <c r="D2751" i="2"/>
  <c r="D2740" i="2"/>
  <c r="D2735" i="2"/>
  <c r="D2734" i="2" l="1"/>
  <c r="D2755" i="2"/>
  <c r="D2750" i="2"/>
  <c r="C167" i="14" l="1"/>
  <c r="C166" i="14" s="1"/>
  <c r="D2015" i="2"/>
  <c r="D2009" i="2"/>
  <c r="D2008" i="2" s="1"/>
  <c r="D2006" i="2"/>
  <c r="D1994" i="2"/>
  <c r="D1989" i="2"/>
  <c r="D1988" i="2" l="1"/>
  <c r="D2012" i="2"/>
  <c r="C143" i="14"/>
  <c r="C142" i="14" s="1"/>
  <c r="D1946" i="2"/>
  <c r="D1941" i="2"/>
  <c r="D1939" i="2"/>
  <c r="D1938" i="2" s="1"/>
  <c r="D1936" i="2"/>
  <c r="D1925" i="2"/>
  <c r="D1920" i="2"/>
  <c r="D1943" i="2" l="1"/>
  <c r="D1919" i="2"/>
  <c r="C686" i="14" l="1"/>
  <c r="C685" i="14" s="1"/>
  <c r="D3374" i="2"/>
  <c r="D3372" i="2"/>
  <c r="D3369" i="2"/>
  <c r="D3368" i="2" s="1"/>
  <c r="D3357" i="2"/>
  <c r="D3352" i="2"/>
  <c r="D3371" i="2" l="1"/>
  <c r="D3351" i="2"/>
  <c r="C817" i="14" l="1"/>
  <c r="C816" i="14" s="1"/>
  <c r="C811" i="14"/>
  <c r="C810" i="14" s="1"/>
  <c r="C808" i="14"/>
  <c r="C807" i="14"/>
  <c r="C806" i="14" s="1"/>
  <c r="C805" i="14" s="1"/>
  <c r="D3810" i="2"/>
  <c r="D3807" i="2"/>
  <c r="D3804" i="2"/>
  <c r="D3802" i="2"/>
  <c r="D3798" i="2"/>
  <c r="D3794" i="2"/>
  <c r="D3792" i="2"/>
  <c r="D3774" i="2"/>
  <c r="D3773" i="2" s="1"/>
  <c r="C821" i="14" l="1"/>
  <c r="D3797" i="2"/>
  <c r="D3806" i="2"/>
  <c r="C368" i="14" l="1"/>
  <c r="C367" i="14" s="1"/>
  <c r="D2407" i="2"/>
  <c r="D2405" i="2"/>
  <c r="D2404" i="2" s="1"/>
  <c r="D2396" i="2"/>
  <c r="D2391" i="2"/>
  <c r="D2390" i="2" l="1"/>
  <c r="C464" i="14" l="1"/>
  <c r="C463" i="14" s="1"/>
  <c r="D2689" i="2"/>
  <c r="D2687" i="2"/>
  <c r="D2684" i="2"/>
  <c r="D2682" i="2"/>
  <c r="D2679" i="2"/>
  <c r="D2667" i="2"/>
  <c r="D2662" i="2"/>
  <c r="C548" i="14"/>
  <c r="C547" i="14" s="1"/>
  <c r="D2928" i="2"/>
  <c r="D2926" i="2"/>
  <c r="D2923" i="2"/>
  <c r="D2921" i="2"/>
  <c r="D2918" i="2"/>
  <c r="D2905" i="2"/>
  <c r="D2900" i="2"/>
  <c r="C584" i="14"/>
  <c r="C583" i="14" s="1"/>
  <c r="D3029" i="2"/>
  <c r="D3023" i="2"/>
  <c r="D3011" i="2"/>
  <c r="D3006" i="2"/>
  <c r="D2681" i="2" l="1"/>
  <c r="D2899" i="2"/>
  <c r="D2686" i="2"/>
  <c r="D2925" i="2"/>
  <c r="D3005" i="2"/>
  <c r="D3026" i="2"/>
  <c r="D2917" i="2"/>
  <c r="D2661" i="2"/>
  <c r="C662" i="14"/>
  <c r="C661" i="14" s="1"/>
  <c r="D3308" i="2"/>
  <c r="D3303" i="2"/>
  <c r="D3302" i="2" s="1"/>
  <c r="D3292" i="2"/>
  <c r="D3287" i="2"/>
  <c r="D3286" i="2" l="1"/>
  <c r="D3305" i="2"/>
  <c r="C603" i="14" l="1"/>
  <c r="C602" i="14" s="1"/>
  <c r="C600" i="14"/>
  <c r="C599" i="14"/>
  <c r="C597" i="14"/>
  <c r="C596" i="14" s="1"/>
  <c r="D3140" i="2"/>
  <c r="D3138" i="2"/>
  <c r="D3135" i="2"/>
  <c r="D3133" i="2"/>
  <c r="D3132" i="2" s="1"/>
  <c r="D3130" i="2"/>
  <c r="D3129" i="2" s="1"/>
  <c r="D3116" i="2"/>
  <c r="D3111" i="2"/>
  <c r="C245" i="14"/>
  <c r="C243" i="14"/>
  <c r="C240" i="14"/>
  <c r="C239" i="14" s="1"/>
  <c r="C237" i="14"/>
  <c r="C236" i="14" s="1"/>
  <c r="C234" i="14"/>
  <c r="C233" i="14" s="1"/>
  <c r="C231" i="14"/>
  <c r="C229" i="14"/>
  <c r="C227" i="14"/>
  <c r="D2173" i="2"/>
  <c r="D2170" i="2"/>
  <c r="D2167" i="2"/>
  <c r="D2166" i="2" s="1"/>
  <c r="D2164" i="2"/>
  <c r="D2159" i="2"/>
  <c r="D2156" i="2"/>
  <c r="D2154" i="2"/>
  <c r="D2135" i="2"/>
  <c r="D2158" i="2" l="1"/>
  <c r="C226" i="14"/>
  <c r="C242" i="14"/>
  <c r="D3110" i="2"/>
  <c r="D3137" i="2"/>
  <c r="D2134" i="2"/>
  <c r="D2169" i="2"/>
  <c r="C524" i="14" l="1"/>
  <c r="C523" i="14" s="1"/>
  <c r="D2856" i="2"/>
  <c r="D2850" i="2"/>
  <c r="D2840" i="2"/>
  <c r="D2835" i="2"/>
  <c r="C179" i="14"/>
  <c r="C178" i="14" s="1"/>
  <c r="D2045" i="2"/>
  <c r="D2043" i="2"/>
  <c r="D2031" i="2"/>
  <c r="D2026" i="2"/>
  <c r="C155" i="14"/>
  <c r="C154" i="14" s="1"/>
  <c r="D1978" i="2"/>
  <c r="D1973" i="2"/>
  <c r="D1972" i="2" s="1"/>
  <c r="D1962" i="2"/>
  <c r="D1957" i="2"/>
  <c r="D1956" i="2" l="1"/>
  <c r="D2853" i="2"/>
  <c r="D2025" i="2"/>
  <c r="D1975" i="2"/>
  <c r="D2834" i="2"/>
  <c r="D2040" i="2"/>
  <c r="C120" i="14"/>
  <c r="C123" i="14" s="1"/>
  <c r="D1449" i="2"/>
  <c r="D1443" i="2"/>
  <c r="D1441" i="2"/>
  <c r="D1440" i="2" s="1"/>
  <c r="D1427" i="2"/>
  <c r="D1422" i="2"/>
  <c r="D2792" i="2"/>
  <c r="D2787" i="2"/>
  <c r="D2786" i="2" s="1"/>
  <c r="D2774" i="2"/>
  <c r="D2769" i="2"/>
  <c r="C440" i="14"/>
  <c r="C439" i="14" s="1"/>
  <c r="D2612" i="2"/>
  <c r="D2607" i="2"/>
  <c r="D2605" i="2"/>
  <c r="D2602" i="2"/>
  <c r="D2599" i="2"/>
  <c r="D2586" i="2"/>
  <c r="D2581" i="2"/>
  <c r="C404" i="14"/>
  <c r="C403" i="14" s="1"/>
  <c r="D2508" i="2"/>
  <c r="D2503" i="2"/>
  <c r="D2502" i="2" s="1"/>
  <c r="D2492" i="2"/>
  <c r="D2487" i="2"/>
  <c r="C392" i="14"/>
  <c r="C391" i="14" s="1"/>
  <c r="D2476" i="2"/>
  <c r="D2474" i="2"/>
  <c r="D2471" i="2"/>
  <c r="D2470" i="2" s="1"/>
  <c r="D2459" i="2"/>
  <c r="D2454" i="2"/>
  <c r="C380" i="14"/>
  <c r="C379" i="14" s="1"/>
  <c r="D2443" i="2"/>
  <c r="D2437" i="2"/>
  <c r="D2436" i="2" s="1"/>
  <c r="D2424" i="2"/>
  <c r="D2419" i="2"/>
  <c r="C356" i="14"/>
  <c r="C355" i="14" s="1"/>
  <c r="D2380" i="2"/>
  <c r="D2374" i="2"/>
  <c r="D2373" i="2" s="1"/>
  <c r="D2361" i="2"/>
  <c r="D2356" i="2"/>
  <c r="D1421" i="2" l="1"/>
  <c r="D2355" i="2"/>
  <c r="D2418" i="2"/>
  <c r="D2377" i="2"/>
  <c r="D2440" i="2"/>
  <c r="D2453" i="2"/>
  <c r="D2768" i="2"/>
  <c r="D2505" i="2"/>
  <c r="D2473" i="2"/>
  <c r="D2486" i="2"/>
  <c r="D2789" i="2"/>
  <c r="D1446" i="2"/>
  <c r="D2609" i="2"/>
  <c r="D2601" i="2"/>
  <c r="D2580" i="2"/>
  <c r="D4329" i="2" l="1"/>
  <c r="D4324" i="2"/>
  <c r="D4321" i="2"/>
  <c r="D4318" i="2"/>
  <c r="D4305" i="2"/>
  <c r="D4300" i="2"/>
  <c r="D4320" i="2" l="1"/>
  <c r="D4326" i="2"/>
  <c r="D4299" i="2"/>
  <c r="C344" i="14"/>
  <c r="C342" i="14"/>
  <c r="C339" i="14"/>
  <c r="C338" i="14" s="1"/>
  <c r="C336" i="14"/>
  <c r="C335" i="14" s="1"/>
  <c r="C333" i="14"/>
  <c r="C332" i="14"/>
  <c r="C331" i="14" s="1"/>
  <c r="C329" i="14"/>
  <c r="D2345" i="2"/>
  <c r="D2342" i="2"/>
  <c r="D2339" i="2"/>
  <c r="D2338" i="2" s="1"/>
  <c r="D2336" i="2"/>
  <c r="D2332" i="2"/>
  <c r="D2328" i="2"/>
  <c r="D2327" i="2"/>
  <c r="D2312" i="2"/>
  <c r="C318" i="14"/>
  <c r="C316" i="14"/>
  <c r="C313" i="14"/>
  <c r="C312" i="14" s="1"/>
  <c r="C310" i="14"/>
  <c r="C309" i="14" s="1"/>
  <c r="C307" i="14"/>
  <c r="C305" i="14"/>
  <c r="C303" i="14"/>
  <c r="D2301" i="2"/>
  <c r="D2298" i="2"/>
  <c r="D2295" i="2"/>
  <c r="D2294" i="2" s="1"/>
  <c r="D2292" i="2"/>
  <c r="D2289" i="2"/>
  <c r="D2286" i="2"/>
  <c r="D2274" i="2"/>
  <c r="D2269" i="2"/>
  <c r="C270" i="14"/>
  <c r="C268" i="14"/>
  <c r="C265" i="14"/>
  <c r="C264" i="14" s="1"/>
  <c r="C262" i="14"/>
  <c r="C261" i="14" s="1"/>
  <c r="C259" i="14"/>
  <c r="C257" i="14"/>
  <c r="D2219" i="2"/>
  <c r="D2214" i="2"/>
  <c r="D2213" i="2" s="1"/>
  <c r="D2211" i="2"/>
  <c r="D2208" i="2"/>
  <c r="D2205" i="2"/>
  <c r="D2203" i="2"/>
  <c r="D2189" i="2"/>
  <c r="D2184" i="2"/>
  <c r="C341" i="14" l="1"/>
  <c r="C256" i="14"/>
  <c r="D4331" i="2"/>
  <c r="D2268" i="2"/>
  <c r="D2207" i="2"/>
  <c r="C328" i="14"/>
  <c r="C315" i="14"/>
  <c r="C302" i="14"/>
  <c r="C267" i="14"/>
  <c r="D2317" i="2"/>
  <c r="D2311" i="2" s="1"/>
  <c r="D2341" i="2"/>
  <c r="D2331" i="2"/>
  <c r="D2297" i="2"/>
  <c r="D2216" i="2"/>
  <c r="D2288" i="2"/>
  <c r="D2183" i="2"/>
  <c r="C766" i="14"/>
  <c r="C765" i="14" s="1"/>
  <c r="C763" i="14"/>
  <c r="C762" i="14" s="1"/>
  <c r="C759" i="14"/>
  <c r="C757" i="14"/>
  <c r="C754" i="14"/>
  <c r="C752" i="14"/>
  <c r="C751" i="14" s="1"/>
  <c r="C750" i="14" s="1"/>
  <c r="D3707" i="2"/>
  <c r="D3704" i="2"/>
  <c r="D3700" i="2"/>
  <c r="D3699" i="2" s="1"/>
  <c r="D3697" i="2"/>
  <c r="D3694" i="2"/>
  <c r="D3692" i="2"/>
  <c r="D3686" i="2"/>
  <c r="D3683" i="2"/>
  <c r="D3682" i="2" s="1"/>
  <c r="D3680" i="2"/>
  <c r="D3679" i="2"/>
  <c r="D3676" i="2"/>
  <c r="D3672" i="2"/>
  <c r="D3659" i="2"/>
  <c r="D3654" i="2"/>
  <c r="C320" i="14" l="1"/>
  <c r="C753" i="14"/>
  <c r="D3678" i="2"/>
  <c r="D3653" i="2" s="1"/>
  <c r="D3703" i="2"/>
  <c r="D3685" i="2"/>
  <c r="C793" i="14"/>
  <c r="C792" i="14" s="1"/>
  <c r="D3761" i="2"/>
  <c r="D3760" i="2" s="1"/>
  <c r="D3751" i="2"/>
  <c r="D3748" i="2"/>
  <c r="C109" i="14"/>
  <c r="C108" i="14" s="1"/>
  <c r="D1326" i="2"/>
  <c r="D1325" i="2" s="1"/>
  <c r="D1323" i="2"/>
  <c r="D1320" i="2"/>
  <c r="D1307" i="2"/>
  <c r="C97" i="14"/>
  <c r="C96" i="14" s="1"/>
  <c r="C100" i="14" s="1"/>
  <c r="D1291" i="2"/>
  <c r="D1289" i="2"/>
  <c r="D1286" i="2"/>
  <c r="D1279" i="2"/>
  <c r="D1319" i="2" l="1"/>
  <c r="D1288" i="2"/>
  <c r="D1301" i="2"/>
  <c r="D1328" i="2" s="1"/>
  <c r="D3747" i="2"/>
  <c r="D1281" i="2"/>
  <c r="D1263" i="2"/>
  <c r="D1293" i="2" s="1"/>
  <c r="C73" i="14"/>
  <c r="C71" i="14"/>
  <c r="C69" i="14"/>
  <c r="D1050" i="2"/>
  <c r="D1048" i="2"/>
  <c r="D1045" i="2"/>
  <c r="D1037" i="2"/>
  <c r="C68" i="14" l="1"/>
  <c r="D1018" i="2"/>
  <c r="D1039" i="2"/>
  <c r="D1047" i="2"/>
  <c r="D1052" i="2" l="1"/>
  <c r="C57" i="14"/>
  <c r="C56" i="14" s="1"/>
  <c r="C51" i="14"/>
  <c r="C50" i="14" s="1"/>
  <c r="D951" i="2"/>
  <c r="D943" i="2"/>
  <c r="D941" i="2"/>
  <c r="D939" i="2"/>
  <c r="D931" i="2"/>
  <c r="D930" i="2" s="1"/>
  <c r="D928" i="2"/>
  <c r="D926" i="2"/>
  <c r="D933" i="2" l="1"/>
  <c r="D905" i="2"/>
  <c r="C60" i="14"/>
  <c r="D946" i="2"/>
  <c r="C16" i="14"/>
  <c r="C15" i="14" s="1"/>
  <c r="D610" i="2"/>
  <c r="D605" i="2"/>
  <c r="D603" i="2"/>
  <c r="D602" i="2" s="1"/>
  <c r="D588" i="2"/>
  <c r="D583" i="2"/>
  <c r="D607" i="2" l="1"/>
  <c r="D582" i="2"/>
  <c r="D612" i="2" l="1"/>
  <c r="D2651" i="2"/>
  <c r="D2646" i="2"/>
  <c r="D2643" i="2"/>
  <c r="D2640" i="2"/>
  <c r="D2628" i="2"/>
  <c r="D2623" i="2"/>
  <c r="D2537" i="2"/>
  <c r="D2524" i="2"/>
  <c r="D2519" i="2"/>
  <c r="D2995" i="2"/>
  <c r="D2992" i="2"/>
  <c r="D2989" i="2"/>
  <c r="D2987" i="2"/>
  <c r="D2984" i="2"/>
  <c r="D2975" i="2"/>
  <c r="D2970" i="2"/>
  <c r="D2959" i="2"/>
  <c r="D2953" i="2"/>
  <c r="D2952" i="2" s="1"/>
  <c r="D2944" i="2"/>
  <c r="D2939" i="2"/>
  <c r="D3469" i="2"/>
  <c r="D3467" i="2"/>
  <c r="D3452" i="2"/>
  <c r="D3447" i="2"/>
  <c r="D2889" i="2"/>
  <c r="D2884" i="2"/>
  <c r="D2883" i="2" s="1"/>
  <c r="D2872" i="2"/>
  <c r="D2867" i="2"/>
  <c r="C476" i="14"/>
  <c r="C475" i="14" s="1"/>
  <c r="D2642" i="2" l="1"/>
  <c r="D3466" i="2"/>
  <c r="D2938" i="2"/>
  <c r="D2622" i="2"/>
  <c r="D2866" i="2"/>
  <c r="D2986" i="2"/>
  <c r="D3446" i="2"/>
  <c r="D2969" i="2"/>
  <c r="D2518" i="2"/>
  <c r="D2648" i="2"/>
  <c r="D2991" i="2"/>
  <c r="D2886" i="2"/>
  <c r="D2956" i="2"/>
  <c r="D2534" i="2"/>
  <c r="D2539" i="2" l="1"/>
  <c r="D2724" i="2"/>
  <c r="D2717" i="2"/>
  <c r="D2716" i="2" s="1"/>
  <c r="D2705" i="2"/>
  <c r="D2700" i="2"/>
  <c r="D2721" i="2" l="1"/>
  <c r="D2699" i="2"/>
  <c r="C512" i="14" l="1"/>
  <c r="C511" i="14" s="1"/>
  <c r="D2824" i="2"/>
  <c r="D2819" i="2"/>
  <c r="D2818" i="2" s="1"/>
  <c r="D2803" i="2"/>
  <c r="C190" i="14"/>
  <c r="C189" i="14" s="1"/>
  <c r="D2079" i="2"/>
  <c r="D2073" i="2"/>
  <c r="D2062" i="2"/>
  <c r="D2057" i="2"/>
  <c r="D1695" i="2"/>
  <c r="D2802" i="2" l="1"/>
  <c r="D2821" i="2"/>
  <c r="D2076" i="2"/>
  <c r="D2056" i="2"/>
  <c r="D4739" i="2" l="1"/>
  <c r="D4734" i="2"/>
  <c r="D4732" i="2"/>
  <c r="D4731" i="2" s="1"/>
  <c r="D4729" i="2"/>
  <c r="D4724" i="2"/>
  <c r="D4711" i="2"/>
  <c r="D4706" i="2"/>
  <c r="D4705" i="2" l="1"/>
  <c r="D4736" i="2"/>
  <c r="D4726" i="2"/>
  <c r="C615" i="14"/>
  <c r="C614" i="14" s="1"/>
  <c r="C617" i="14" s="1"/>
  <c r="D3175" i="2"/>
  <c r="D3170" i="2"/>
  <c r="D3156" i="2"/>
  <c r="D3151" i="2"/>
  <c r="D3150" i="2" l="1"/>
  <c r="D3172" i="2"/>
  <c r="D3167" i="2"/>
  <c r="C738" i="14" l="1"/>
  <c r="C734" i="14"/>
  <c r="C733" i="14" s="1"/>
  <c r="C731" i="14"/>
  <c r="C730" i="14" s="1"/>
  <c r="C728" i="14"/>
  <c r="C727" i="14" s="1"/>
  <c r="C725" i="14"/>
  <c r="C724" i="14"/>
  <c r="C723" i="14" s="1"/>
  <c r="C722" i="14"/>
  <c r="C721" i="14" s="1"/>
  <c r="D3643" i="2"/>
  <c r="D3639" i="2"/>
  <c r="D3636" i="2"/>
  <c r="D3634" i="2"/>
  <c r="D3628" i="2"/>
  <c r="D3625" i="2"/>
  <c r="D3624" i="2" s="1"/>
  <c r="D3622" i="2"/>
  <c r="D3615" i="2"/>
  <c r="D3603" i="2"/>
  <c r="D3598" i="2"/>
  <c r="C85" i="14"/>
  <c r="C84" i="14" s="1"/>
  <c r="D1217" i="2"/>
  <c r="D1216" i="2" s="1"/>
  <c r="D1213" i="2"/>
  <c r="D1212" i="2" s="1"/>
  <c r="D1211" i="2"/>
  <c r="D1204" i="2"/>
  <c r="D1195" i="2"/>
  <c r="D1193" i="2" s="1"/>
  <c r="D3627" i="2" l="1"/>
  <c r="C720" i="14"/>
  <c r="D1198" i="2"/>
  <c r="D1192" i="2" s="1"/>
  <c r="D3638" i="2"/>
  <c r="D3597" i="2"/>
  <c r="D3645" i="2" l="1"/>
  <c r="D3341" i="2"/>
  <c r="D3324" i="2"/>
  <c r="D3319" i="2"/>
  <c r="D3338" i="2" l="1"/>
  <c r="D3318" i="2"/>
  <c r="D3209" i="2"/>
  <c r="D3204" i="2"/>
  <c r="D3203" i="2" s="1"/>
  <c r="D3191" i="2"/>
  <c r="D3186" i="2"/>
  <c r="D3206" i="2" l="1"/>
  <c r="D3185" i="2"/>
  <c r="C215" i="14"/>
  <c r="C213" i="14"/>
  <c r="C210" i="14"/>
  <c r="C209" i="14" s="1"/>
  <c r="C208" i="14"/>
  <c r="C207" i="14" s="1"/>
  <c r="C206" i="14" s="1"/>
  <c r="C204" i="14"/>
  <c r="C202" i="14"/>
  <c r="C201" i="14" l="1"/>
  <c r="C212" i="14"/>
  <c r="D771" i="2" l="1"/>
  <c r="D4039" i="2" l="1"/>
  <c r="D295" i="4" l="1"/>
  <c r="D69" i="4"/>
  <c r="D249" i="4"/>
  <c r="D134" i="4"/>
  <c r="D132" i="4"/>
  <c r="D123" i="4"/>
  <c r="D23" i="4" s="1"/>
  <c r="D113" i="4"/>
  <c r="D112" i="4" s="1"/>
  <c r="D20" i="4" s="1"/>
  <c r="D19" i="4" s="1"/>
  <c r="D110" i="4"/>
  <c r="D18" i="4" s="1"/>
  <c r="D90" i="4"/>
  <c r="D12" i="4" s="1"/>
  <c r="D88" i="4"/>
  <c r="D11" i="4" s="1"/>
  <c r="D84" i="4"/>
  <c r="D9" i="4" s="1"/>
  <c r="D82" i="4"/>
  <c r="D8" i="4" s="1"/>
  <c r="D79" i="4" l="1"/>
  <c r="D107" i="4"/>
  <c r="D17" i="4" s="1"/>
  <c r="D137" i="4"/>
  <c r="D136" i="4" s="1"/>
  <c r="D42" i="4" s="1"/>
  <c r="D266" i="4"/>
  <c r="D65" i="4" s="1"/>
  <c r="D128" i="4"/>
  <c r="D127" i="4" s="1"/>
  <c r="D41" i="4" s="1"/>
  <c r="D117" i="4"/>
  <c r="D22" i="4" s="1"/>
  <c r="D21" i="4" s="1"/>
  <c r="D261" i="4"/>
  <c r="D7" i="4"/>
  <c r="C295" i="4"/>
  <c r="C249" i="4"/>
  <c r="C113" i="4"/>
  <c r="C90" i="4"/>
  <c r="C12" i="4" s="1"/>
  <c r="C69" i="4"/>
  <c r="D260" i="4" l="1"/>
  <c r="D126" i="4"/>
  <c r="D64" i="4"/>
  <c r="D63" i="4" s="1"/>
  <c r="D116" i="4"/>
  <c r="C112" i="4"/>
  <c r="C134" i="4"/>
  <c r="C132" i="4"/>
  <c r="C137" i="4"/>
  <c r="C128" i="4"/>
  <c r="C230" i="4"/>
  <c r="C110" i="4"/>
  <c r="C107" i="4"/>
  <c r="C88" i="4"/>
  <c r="C84" i="4"/>
  <c r="C82" i="4"/>
  <c r="C79" i="4"/>
  <c r="C123" i="4"/>
  <c r="C117" i="4"/>
  <c r="C261" i="4"/>
  <c r="C266" i="4"/>
  <c r="C20" i="4" l="1"/>
  <c r="C50" i="4"/>
  <c r="C7" i="4"/>
  <c r="C127" i="4"/>
  <c r="C41" i="4" s="1"/>
  <c r="C136" i="4"/>
  <c r="C18" i="4"/>
  <c r="C17" i="4"/>
  <c r="C11" i="4"/>
  <c r="C9" i="4"/>
  <c r="C8" i="4"/>
  <c r="C65" i="4"/>
  <c r="C23" i="4"/>
  <c r="C22" i="4"/>
  <c r="C116" i="4"/>
  <c r="C260" i="4"/>
  <c r="C64" i="4"/>
  <c r="C19" i="4" l="1"/>
  <c r="C126" i="4"/>
  <c r="C42" i="4"/>
  <c r="C63" i="4"/>
  <c r="C21" i="4"/>
  <c r="D4927" i="2" l="1"/>
  <c r="D4922" i="2"/>
  <c r="D4921" i="2" s="1"/>
  <c r="D4919" i="2"/>
  <c r="D4917" i="2"/>
  <c r="D4914" i="2"/>
  <c r="D4913" i="2" s="1"/>
  <c r="D4904" i="2"/>
  <c r="D4903" i="2" s="1"/>
  <c r="D4899" i="2"/>
  <c r="D4898" i="2" s="1"/>
  <c r="D4885" i="2"/>
  <c r="D4884" i="2" s="1"/>
  <c r="D4882" i="2"/>
  <c r="D4877" i="2"/>
  <c r="D4865" i="2"/>
  <c r="D4862" i="2"/>
  <c r="D4853" i="2"/>
  <c r="D4847" i="2"/>
  <c r="D4844" i="2"/>
  <c r="D4842" i="2"/>
  <c r="D4834" i="2"/>
  <c r="D4825" i="2"/>
  <c r="D4818" i="2"/>
  <c r="D4817" i="2" s="1"/>
  <c r="D4815" i="2"/>
  <c r="D4812" i="2"/>
  <c r="D4807" i="2"/>
  <c r="D4803" i="2"/>
  <c r="D4800" i="2"/>
  <c r="D4797" i="2"/>
  <c r="D4777" i="2"/>
  <c r="D4775" i="2"/>
  <c r="D4755" i="2"/>
  <c r="D4750" i="2"/>
  <c r="D4695" i="2"/>
  <c r="D4690" i="2"/>
  <c r="D4688" i="2"/>
  <c r="D4685" i="2"/>
  <c r="D4684" i="2" s="1"/>
  <c r="D4680" i="2"/>
  <c r="D4667" i="2"/>
  <c r="D4662" i="2"/>
  <c r="D4650" i="2"/>
  <c r="D4648" i="2"/>
  <c r="D4644" i="2"/>
  <c r="D4641" i="2"/>
  <c r="D4639" i="2"/>
  <c r="D4626" i="2"/>
  <c r="D4621" i="2"/>
  <c r="D4610" i="2"/>
  <c r="D4604" i="2"/>
  <c r="D4601" i="2"/>
  <c r="D4596" i="2"/>
  <c r="D4590" i="2"/>
  <c r="D4587" i="2"/>
  <c r="D4572" i="2"/>
  <c r="D4566" i="2"/>
  <c r="D4563" i="2"/>
  <c r="D4561" i="2"/>
  <c r="D4548" i="2"/>
  <c r="D4543" i="2"/>
  <c r="D4532" i="2"/>
  <c r="D4527" i="2"/>
  <c r="D4525" i="2"/>
  <c r="D4512" i="2"/>
  <c r="D4507" i="2"/>
  <c r="D4496" i="2"/>
  <c r="D4491" i="2"/>
  <c r="D4489" i="2"/>
  <c r="D4482" i="2"/>
  <c r="D4481" i="2" s="1"/>
  <c r="D4469" i="2"/>
  <c r="D4464" i="2"/>
  <c r="D4453" i="2"/>
  <c r="D4451" i="2"/>
  <c r="D4448" i="2"/>
  <c r="D4446" i="2"/>
  <c r="D4442" i="2"/>
  <c r="D4441" i="2" s="1"/>
  <c r="D4438" i="2"/>
  <c r="D4436" i="2"/>
  <c r="D4422" i="2"/>
  <c r="D4417" i="2"/>
  <c r="D4406" i="2"/>
  <c r="D4405" i="2" s="1"/>
  <c r="D4403" i="2"/>
  <c r="D4401" i="2"/>
  <c r="D4387" i="2"/>
  <c r="D4382" i="2"/>
  <c r="D4371" i="2"/>
  <c r="D4370" i="2" s="1"/>
  <c r="D4368" i="2"/>
  <c r="D4362" i="2"/>
  <c r="D4357" i="2"/>
  <c r="D4355" i="2"/>
  <c r="D4344" i="2"/>
  <c r="D4339" i="2"/>
  <c r="D4289" i="2"/>
  <c r="D4288" i="2" s="1"/>
  <c r="D4286" i="2"/>
  <c r="D4284" i="2"/>
  <c r="D4280" i="2"/>
  <c r="D4276" i="2"/>
  <c r="D4264" i="2"/>
  <c r="D4259" i="2"/>
  <c r="D4248" i="2"/>
  <c r="D4247" i="2" s="1"/>
  <c r="D4245" i="2"/>
  <c r="D4243" i="2"/>
  <c r="D4240" i="2"/>
  <c r="D4227" i="2"/>
  <c r="D4222" i="2"/>
  <c r="D4211" i="2"/>
  <c r="D4210" i="2" s="1"/>
  <c r="D4208" i="2"/>
  <c r="D4206" i="2"/>
  <c r="D4203" i="2"/>
  <c r="D4197" i="2"/>
  <c r="D4184" i="2"/>
  <c r="D4179" i="2"/>
  <c r="D4168" i="2"/>
  <c r="D4163" i="2"/>
  <c r="D4162" i="2" s="1"/>
  <c r="D4160" i="2"/>
  <c r="D4158" i="2"/>
  <c r="D4153" i="2"/>
  <c r="D4152" i="2" s="1"/>
  <c r="D4145" i="2"/>
  <c r="D4141" i="2"/>
  <c r="D4139" i="2"/>
  <c r="D4125" i="2"/>
  <c r="D4120" i="2"/>
  <c r="D4109" i="2"/>
  <c r="D4108" i="2" s="1"/>
  <c r="D4106" i="2"/>
  <c r="D4104" i="2"/>
  <c r="D4091" i="2"/>
  <c r="D4086" i="2"/>
  <c r="D4075" i="2"/>
  <c r="D4069" i="2"/>
  <c r="D4067" i="2"/>
  <c r="D4064" i="2"/>
  <c r="D4062" i="2"/>
  <c r="D4058" i="2"/>
  <c r="D4044" i="2"/>
  <c r="D4028" i="2"/>
  <c r="D4027" i="2" s="1"/>
  <c r="D4025" i="2"/>
  <c r="D4020" i="2"/>
  <c r="D4007" i="2"/>
  <c r="D4002" i="2"/>
  <c r="D3991" i="2"/>
  <c r="D3989" i="2"/>
  <c r="D3986" i="2"/>
  <c r="D3984" i="2"/>
  <c r="D3976" i="2"/>
  <c r="D3963" i="2"/>
  <c r="D3958" i="2"/>
  <c r="D3947" i="2"/>
  <c r="D3946" i="2" s="1"/>
  <c r="D3943" i="2"/>
  <c r="D3942" i="2" s="1"/>
  <c r="D3929" i="2"/>
  <c r="D3924" i="2"/>
  <c r="D3913" i="2"/>
  <c r="D3912" i="2" s="1"/>
  <c r="D3910" i="2"/>
  <c r="D3908" i="2"/>
  <c r="D3893" i="2"/>
  <c r="D3888" i="2"/>
  <c r="D3874" i="2"/>
  <c r="D3871" i="2"/>
  <c r="D3868" i="2"/>
  <c r="D3864" i="2"/>
  <c r="D3852" i="2"/>
  <c r="D3849" i="2"/>
  <c r="D3840" i="2"/>
  <c r="D3838" i="2"/>
  <c r="D3826" i="2"/>
  <c r="D3821" i="2"/>
  <c r="D3586" i="2"/>
  <c r="D3583" i="2"/>
  <c r="D3573" i="2"/>
  <c r="D3572" i="2" s="1"/>
  <c r="D3570" i="2"/>
  <c r="D3567" i="2"/>
  <c r="D3558" i="2"/>
  <c r="D3557" i="2" s="1"/>
  <c r="D3552" i="2"/>
  <c r="D3547" i="2"/>
  <c r="D3535" i="2"/>
  <c r="D3530" i="2"/>
  <c r="D3519" i="2"/>
  <c r="D3518" i="2" s="1"/>
  <c r="D3516" i="2"/>
  <c r="D3514" i="2"/>
  <c r="D3509" i="2"/>
  <c r="D3508" i="2" s="1"/>
  <c r="D3499" i="2"/>
  <c r="D3497" i="2"/>
  <c r="D3485" i="2"/>
  <c r="D3480" i="2"/>
  <c r="D3404" i="2"/>
  <c r="D3403" i="2" s="1"/>
  <c r="D3401" i="2"/>
  <c r="D3400" i="2" s="1"/>
  <c r="D3390" i="2"/>
  <c r="D3385" i="2"/>
  <c r="D3100" i="2"/>
  <c r="D3099" i="2" s="1"/>
  <c r="D3097" i="2"/>
  <c r="D3095" i="2"/>
  <c r="D3092" i="2"/>
  <c r="D3079" i="2"/>
  <c r="D3074" i="2"/>
  <c r="D3063" i="2"/>
  <c r="D3062" i="2" s="1"/>
  <c r="D3060" i="2"/>
  <c r="D3059" i="2" s="1"/>
  <c r="D3057" i="2"/>
  <c r="D3045" i="2"/>
  <c r="D3040" i="2"/>
  <c r="D1908" i="2"/>
  <c r="D1898" i="2"/>
  <c r="D1893" i="2"/>
  <c r="D1882" i="2"/>
  <c r="D1880" i="2"/>
  <c r="D1877" i="2"/>
  <c r="D1875" i="2"/>
  <c r="D1863" i="2"/>
  <c r="D1858" i="2"/>
  <c r="D1847" i="2"/>
  <c r="D1846" i="2" s="1"/>
  <c r="D1843" i="2"/>
  <c r="D1831" i="2"/>
  <c r="D1826" i="2"/>
  <c r="D1815" i="2"/>
  <c r="D1814" i="2" s="1"/>
  <c r="D1812" i="2"/>
  <c r="D1808" i="2"/>
  <c r="D1805" i="2"/>
  <c r="D1794" i="2"/>
  <c r="D1789" i="2"/>
  <c r="D1778" i="2"/>
  <c r="D1777" i="2" s="1"/>
  <c r="D1775" i="2"/>
  <c r="D1774" i="2" s="1"/>
  <c r="D1764" i="2"/>
  <c r="D1759" i="2"/>
  <c r="D1748" i="2"/>
  <c r="D1747" i="2" s="1"/>
  <c r="D1745" i="2"/>
  <c r="D1743" i="2"/>
  <c r="D1731" i="2"/>
  <c r="D1726" i="2"/>
  <c r="D1715" i="2"/>
  <c r="D1700" i="2"/>
  <c r="D1694" i="2" s="1"/>
  <c r="D1684" i="2"/>
  <c r="D1683" i="2" s="1"/>
  <c r="D1681" i="2"/>
  <c r="D1679" i="2"/>
  <c r="D1676" i="2"/>
  <c r="D1665" i="2"/>
  <c r="D1660" i="2"/>
  <c r="D1648" i="2"/>
  <c r="D1647" i="2" s="1"/>
  <c r="D1645" i="2"/>
  <c r="D1643" i="2"/>
  <c r="D1631" i="2"/>
  <c r="D1626" i="2"/>
  <c r="D1616" i="2"/>
  <c r="D1615" i="2" s="1"/>
  <c r="D1613" i="2"/>
  <c r="D1611" i="2"/>
  <c r="D1600" i="2"/>
  <c r="D1595" i="2"/>
  <c r="D1584" i="2"/>
  <c r="D1583" i="2" s="1"/>
  <c r="D1581" i="2"/>
  <c r="D1579" i="2"/>
  <c r="D1566" i="2"/>
  <c r="D1561" i="2"/>
  <c r="D1550" i="2"/>
  <c r="D1549" i="2" s="1"/>
  <c r="D1547" i="2"/>
  <c r="D1545" i="2"/>
  <c r="D1535" i="2"/>
  <c r="D1530" i="2"/>
  <c r="D1519" i="2"/>
  <c r="D1516" i="2"/>
  <c r="D1503" i="2"/>
  <c r="D1498" i="2"/>
  <c r="D1487" i="2"/>
  <c r="D1486" i="2" s="1"/>
  <c r="D1484" i="2"/>
  <c r="D1483" i="2" s="1"/>
  <c r="D1481" i="2"/>
  <c r="D1480" i="2" s="1"/>
  <c r="D1478" i="2"/>
  <c r="D1465" i="2"/>
  <c r="D1460" i="2"/>
  <c r="D1410" i="2"/>
  <c r="D1405" i="2"/>
  <c r="D1400" i="2"/>
  <c r="D1397" i="2"/>
  <c r="D1395" i="2"/>
  <c r="D1377" i="2"/>
  <c r="D1372" i="2"/>
  <c r="D1361" i="2"/>
  <c r="D1360" i="2" s="1"/>
  <c r="D1357" i="2"/>
  <c r="D1355" i="2"/>
  <c r="D1354" i="2" s="1"/>
  <c r="D1352" i="2"/>
  <c r="D1342" i="2"/>
  <c r="D1337" i="2"/>
  <c r="D1253" i="2"/>
  <c r="D1248" i="2"/>
  <c r="D1247" i="2" s="1"/>
  <c r="D1245" i="2"/>
  <c r="D1233" i="2"/>
  <c r="D1228" i="2"/>
  <c r="D1182" i="2"/>
  <c r="D1181" i="2" s="1"/>
  <c r="D1176" i="2"/>
  <c r="D1175" i="2" s="1"/>
  <c r="D1163" i="2"/>
  <c r="D1158" i="2"/>
  <c r="D1147" i="2"/>
  <c r="D1146" i="2" s="1"/>
  <c r="D1140" i="2"/>
  <c r="D1139" i="2" s="1"/>
  <c r="D1128" i="2"/>
  <c r="D1123" i="2"/>
  <c r="D1112" i="2"/>
  <c r="D1111" i="2" s="1"/>
  <c r="D1109" i="2"/>
  <c r="D1106" i="2"/>
  <c r="D1089" i="2"/>
  <c r="D1073" i="2"/>
  <c r="D1072" i="2" s="1"/>
  <c r="D1070" i="2"/>
  <c r="D1069" i="2" s="1"/>
  <c r="D1066" i="2"/>
  <c r="D1061" i="2"/>
  <c r="D895" i="2"/>
  <c r="D894" i="2" s="1"/>
  <c r="D892" i="2"/>
  <c r="D887" i="2"/>
  <c r="D886" i="2" s="1"/>
  <c r="D874" i="2"/>
  <c r="D869" i="2"/>
  <c r="D858" i="2"/>
  <c r="D855" i="2"/>
  <c r="D852" i="2"/>
  <c r="D849" i="2"/>
  <c r="D836" i="2"/>
  <c r="D831" i="2"/>
  <c r="D820" i="2"/>
  <c r="D819" i="2" s="1"/>
  <c r="D817" i="2"/>
  <c r="D814" i="2"/>
  <c r="D808" i="2"/>
  <c r="D807" i="2" s="1"/>
  <c r="D805" i="2"/>
  <c r="D798" i="2"/>
  <c r="D791" i="2"/>
  <c r="D789" i="2"/>
  <c r="D776" i="2"/>
  <c r="D760" i="2"/>
  <c r="D759" i="2" s="1"/>
  <c r="D757" i="2"/>
  <c r="D741" i="2"/>
  <c r="D736" i="2"/>
  <c r="D687" i="2"/>
  <c r="D681" i="2"/>
  <c r="D678" i="2"/>
  <c r="D665" i="2"/>
  <c r="D660" i="2"/>
  <c r="D649" i="2"/>
  <c r="D644" i="2"/>
  <c r="D642" i="2"/>
  <c r="D639" i="2"/>
  <c r="D636" i="2"/>
  <c r="D626" i="2"/>
  <c r="D621" i="2"/>
  <c r="D572" i="2"/>
  <c r="D567" i="2"/>
  <c r="D557" i="2"/>
  <c r="D553" i="2"/>
  <c r="D542" i="2"/>
  <c r="D540" i="2"/>
  <c r="D528" i="2"/>
  <c r="D523" i="2"/>
  <c r="D512" i="2"/>
  <c r="D511" i="2" s="1"/>
  <c r="D505" i="2"/>
  <c r="D500" i="2"/>
  <c r="D489" i="2"/>
  <c r="D488" i="2" s="1"/>
  <c r="D486" i="2"/>
  <c r="D469" i="2"/>
  <c r="D464" i="2"/>
  <c r="D453" i="2"/>
  <c r="D452" i="2" s="1"/>
  <c r="D450" i="2"/>
  <c r="D438" i="2"/>
  <c r="D433" i="2"/>
  <c r="D422" i="2"/>
  <c r="D421" i="2" s="1"/>
  <c r="D419" i="2"/>
  <c r="D414" i="2"/>
  <c r="D403" i="2"/>
  <c r="D401" i="2"/>
  <c r="D387" i="2"/>
  <c r="D384" i="2"/>
  <c r="D373" i="2"/>
  <c r="D372" i="2" s="1"/>
  <c r="D370" i="2"/>
  <c r="D369" i="2" s="1"/>
  <c r="D367" i="2"/>
  <c r="D365" i="2"/>
  <c r="D363" i="2"/>
  <c r="D359" i="2"/>
  <c r="D358" i="2" s="1"/>
  <c r="D356" i="2"/>
  <c r="D352" i="2"/>
  <c r="D350" i="2"/>
  <c r="D332" i="2"/>
  <c r="D327" i="2"/>
  <c r="D316" i="2"/>
  <c r="D315" i="2" s="1"/>
  <c r="D313" i="2"/>
  <c r="D311" i="2"/>
  <c r="D296" i="2"/>
  <c r="D291" i="2"/>
  <c r="D280" i="2"/>
  <c r="D279" i="2" s="1"/>
  <c r="D277" i="2"/>
  <c r="D276" i="2" s="1"/>
  <c r="D264" i="2"/>
  <c r="D259" i="2"/>
  <c r="D243" i="2"/>
  <c r="D242" i="2" s="1"/>
  <c r="D250" i="2" s="1"/>
  <c r="D224" i="2"/>
  <c r="D220" i="2"/>
  <c r="D209" i="2"/>
  <c r="D207" i="2"/>
  <c r="D193" i="2"/>
  <c r="D188" i="2"/>
  <c r="D177" i="2"/>
  <c r="D176" i="2" s="1"/>
  <c r="D174" i="2"/>
  <c r="D172" i="2"/>
  <c r="D160" i="2"/>
  <c r="D155" i="2"/>
  <c r="D144" i="2"/>
  <c r="D143" i="2" s="1"/>
  <c r="D141" i="2"/>
  <c r="D139" i="2"/>
  <c r="D137" i="2"/>
  <c r="D134" i="2"/>
  <c r="D133" i="2" s="1"/>
  <c r="D129" i="2"/>
  <c r="D117" i="2"/>
  <c r="D112" i="2"/>
  <c r="D101" i="2"/>
  <c r="D100" i="2" s="1"/>
  <c r="D98" i="2"/>
  <c r="D96" i="2"/>
  <c r="D92" i="2"/>
  <c r="D89" i="2"/>
  <c r="D88" i="2" s="1"/>
  <c r="D86" i="2"/>
  <c r="D83" i="2"/>
  <c r="D68" i="2"/>
  <c r="D63" i="2"/>
  <c r="D52" i="2"/>
  <c r="D51" i="2" s="1"/>
  <c r="D49" i="2"/>
  <c r="D46" i="2"/>
  <c r="D26" i="2"/>
  <c r="D20" i="2" s="1"/>
  <c r="D4400" i="2" l="1"/>
  <c r="D4463" i="2"/>
  <c r="D4906" i="2"/>
  <c r="D4811" i="2"/>
  <c r="D3513" i="2"/>
  <c r="D522" i="2"/>
  <c r="D1371" i="2"/>
  <c r="D3887" i="2"/>
  <c r="D310" i="2"/>
  <c r="D1515" i="2"/>
  <c r="D4258" i="2"/>
  <c r="D4506" i="2"/>
  <c r="D3907" i="2"/>
  <c r="D770" i="2"/>
  <c r="D4103" i="2"/>
  <c r="D4643" i="2"/>
  <c r="D4833" i="2"/>
  <c r="D4178" i="2"/>
  <c r="D4600" i="2"/>
  <c r="D91" i="2"/>
  <c r="D413" i="2"/>
  <c r="D424" i="2" s="1"/>
  <c r="D1250" i="2"/>
  <c r="D1529" i="2"/>
  <c r="D4157" i="2"/>
  <c r="D45" i="2"/>
  <c r="D54" i="2" s="1"/>
  <c r="D187" i="2"/>
  <c r="D1459" i="2"/>
  <c r="D3073" i="2"/>
  <c r="D3957" i="2"/>
  <c r="D4038" i="2"/>
  <c r="D62" i="2"/>
  <c r="D326" i="2"/>
  <c r="D3820" i="2"/>
  <c r="D569" i="2"/>
  <c r="D677" i="2"/>
  <c r="D3529" i="2"/>
  <c r="D1758" i="2"/>
  <c r="D4202" i="2"/>
  <c r="D4620" i="2"/>
  <c r="D4085" i="2"/>
  <c r="D4221" i="2"/>
  <c r="D3566" i="2"/>
  <c r="D4338" i="2"/>
  <c r="D659" i="2"/>
  <c r="D4071" i="2"/>
  <c r="D3867" i="2"/>
  <c r="D1594" i="2"/>
  <c r="D171" i="2"/>
  <c r="D215" i="4"/>
  <c r="D194" i="4"/>
  <c r="D1742" i="2"/>
  <c r="D4606" i="2"/>
  <c r="D177" i="4"/>
  <c r="D207" i="4"/>
  <c r="D184" i="4"/>
  <c r="D209" i="4"/>
  <c r="D257" i="4"/>
  <c r="D213" i="4"/>
  <c r="D4846" i="2"/>
  <c r="D735" i="2"/>
  <c r="D4450" i="2"/>
  <c r="D206" i="2"/>
  <c r="D539" i="2"/>
  <c r="D4589" i="2"/>
  <c r="D1544" i="2"/>
  <c r="D1610" i="2"/>
  <c r="D3384" i="2"/>
  <c r="D4488" i="2"/>
  <c r="D1578" i="2"/>
  <c r="D2510" i="2"/>
  <c r="D1625" i="2"/>
  <c r="D2410" i="2"/>
  <c r="D3142" i="2"/>
  <c r="D4861" i="2"/>
  <c r="D1219" i="2"/>
  <c r="D1060" i="2"/>
  <c r="D1075" i="2" s="1"/>
  <c r="D4445" i="2"/>
  <c r="D868" i="2"/>
  <c r="D4692" i="2"/>
  <c r="D3039" i="2"/>
  <c r="D4001" i="2"/>
  <c r="D463" i="2"/>
  <c r="D1874" i="2"/>
  <c r="D483" i="2"/>
  <c r="D3471" i="2"/>
  <c r="D3923" i="2"/>
  <c r="D3949" i="2" s="1"/>
  <c r="D4529" i="2"/>
  <c r="D4802" i="2"/>
  <c r="D111" i="2"/>
  <c r="D219" i="2"/>
  <c r="D234" i="2" s="1"/>
  <c r="D854" i="2"/>
  <c r="D3177" i="2"/>
  <c r="D136" i="2"/>
  <c r="D2826" i="2"/>
  <c r="D1788" i="2"/>
  <c r="D2961" i="2"/>
  <c r="D3310" i="2"/>
  <c r="D638" i="2"/>
  <c r="D813" i="2"/>
  <c r="D1399" i="2"/>
  <c r="D2726" i="2"/>
  <c r="D552" i="2"/>
  <c r="D1105" i="2"/>
  <c r="D1157" i="2"/>
  <c r="D1184" i="2" s="1"/>
  <c r="D1825" i="2"/>
  <c r="D4493" i="2"/>
  <c r="D4687" i="2"/>
  <c r="D4416" i="2"/>
  <c r="D620" i="2"/>
  <c r="D1227" i="2"/>
  <c r="D1725" i="2"/>
  <c r="D154" i="2"/>
  <c r="D3873" i="2"/>
  <c r="D3988" i="2"/>
  <c r="D683" i="2"/>
  <c r="D754" i="2"/>
  <c r="D1560" i="2"/>
  <c r="D4381" i="2"/>
  <c r="D830" i="2"/>
  <c r="D646" i="2"/>
  <c r="D1807" i="2"/>
  <c r="D2048" i="2"/>
  <c r="D3851" i="2"/>
  <c r="D499" i="2"/>
  <c r="D514" i="2" s="1"/>
  <c r="D290" i="2"/>
  <c r="D383" i="2"/>
  <c r="D1678" i="2"/>
  <c r="D3479" i="2"/>
  <c r="D3031" i="2"/>
  <c r="D3376" i="2"/>
  <c r="D4283" i="2"/>
  <c r="D4856" i="2"/>
  <c r="D4242" i="2"/>
  <c r="D400" i="2"/>
  <c r="D432" i="2"/>
  <c r="D455" i="2" s="1"/>
  <c r="D889" i="2"/>
  <c r="D1879" i="2"/>
  <c r="D2478" i="2"/>
  <c r="D3582" i="2"/>
  <c r="D3588" i="2" s="1"/>
  <c r="D3981" i="2"/>
  <c r="D4066" i="2"/>
  <c r="D1892" i="2"/>
  <c r="D1911" i="2" s="1"/>
  <c r="D4165" i="2"/>
  <c r="D848" i="2"/>
  <c r="D1122" i="2"/>
  <c r="D1149" i="2" s="1"/>
  <c r="D1642" i="2"/>
  <c r="D4876" i="2"/>
  <c r="D4891" i="2" s="1"/>
  <c r="D2445" i="2"/>
  <c r="D4119" i="2"/>
  <c r="D258" i="2"/>
  <c r="D362" i="2"/>
  <c r="D2382" i="2"/>
  <c r="D4524" i="2"/>
  <c r="D1407" i="2"/>
  <c r="D1497" i="2"/>
  <c r="D1521" i="2" s="1"/>
  <c r="D1712" i="2"/>
  <c r="D1717" i="2" s="1"/>
  <c r="D4916" i="2"/>
  <c r="D4930" i="2" s="1"/>
  <c r="D1659" i="2"/>
  <c r="D1857" i="2"/>
  <c r="D1948" i="2"/>
  <c r="D3094" i="2"/>
  <c r="D4661" i="2"/>
  <c r="D4749" i="2"/>
  <c r="D1083" i="2"/>
  <c r="D1336" i="2"/>
  <c r="D3765" i="2"/>
  <c r="D4022" i="2"/>
  <c r="D4365" i="2"/>
  <c r="D4542" i="2"/>
  <c r="D544" i="2" l="1"/>
  <c r="D4291" i="2"/>
  <c r="D4653" i="2"/>
  <c r="D405" i="2"/>
  <c r="D3575" i="2"/>
  <c r="D491" i="2"/>
  <c r="D1686" i="2"/>
  <c r="D1255" i="2"/>
  <c r="D4498" i="2"/>
  <c r="D1413" i="2"/>
  <c r="D4869" i="2"/>
  <c r="D4213" i="2"/>
  <c r="D4455" i="2"/>
  <c r="D4077" i="2"/>
  <c r="D3993" i="2"/>
  <c r="D4250" i="2"/>
  <c r="D3102" i="2"/>
  <c r="D3879" i="2"/>
  <c r="D211" i="2"/>
  <c r="D61" i="4"/>
  <c r="D38" i="4"/>
  <c r="D34" i="4"/>
  <c r="D32" i="4"/>
  <c r="D1489" i="2"/>
  <c r="D689" i="2"/>
  <c r="D762" i="2"/>
  <c r="D199" i="4"/>
  <c r="D574" i="2"/>
  <c r="D1586" i="2"/>
  <c r="D174" i="4"/>
  <c r="D179" i="2"/>
  <c r="D3406" i="2"/>
  <c r="D822" i="2"/>
  <c r="D2572" i="2"/>
  <c r="D3589" i="2"/>
  <c r="D179" i="4"/>
  <c r="D171" i="4"/>
  <c r="D152" i="4"/>
  <c r="D275" i="4"/>
  <c r="D241" i="4"/>
  <c r="D270" i="4"/>
  <c r="D187" i="4"/>
  <c r="D218" i="4"/>
  <c r="D44" i="4"/>
  <c r="D3211" i="2"/>
  <c r="D3343" i="2"/>
  <c r="D147" i="4"/>
  <c r="D1618" i="2"/>
  <c r="D237" i="4"/>
  <c r="D2303" i="2"/>
  <c r="D4697" i="2"/>
  <c r="D162" i="4"/>
  <c r="D252" i="4"/>
  <c r="D169" i="4"/>
  <c r="D3065" i="2"/>
  <c r="D4612" i="2"/>
  <c r="D192" i="4"/>
  <c r="D318" i="2"/>
  <c r="D1780" i="2"/>
  <c r="D4820" i="2"/>
  <c r="D1552" i="2"/>
  <c r="D4111" i="2"/>
  <c r="D2081" i="2"/>
  <c r="D4408" i="2"/>
  <c r="D4030" i="2"/>
  <c r="D897" i="2"/>
  <c r="D1849" i="2"/>
  <c r="D1817" i="2"/>
  <c r="D2858" i="2"/>
  <c r="D3521" i="2"/>
  <c r="D146" i="2"/>
  <c r="D4534" i="2"/>
  <c r="D3438" i="2"/>
  <c r="D2891" i="2"/>
  <c r="D282" i="2"/>
  <c r="D1363" i="2"/>
  <c r="D1114" i="2"/>
  <c r="D3247" i="2"/>
  <c r="D2760" i="2"/>
  <c r="D1884" i="2"/>
  <c r="D2930" i="2"/>
  <c r="D2997" i="2"/>
  <c r="D2794" i="2"/>
  <c r="D2175" i="2"/>
  <c r="D1750" i="2"/>
  <c r="D3278" i="2"/>
  <c r="D1650" i="2"/>
  <c r="D2653" i="2"/>
  <c r="D3812" i="2"/>
  <c r="D860" i="2"/>
  <c r="D651" i="2"/>
  <c r="D2017" i="2"/>
  <c r="D4741" i="2"/>
  <c r="D2347" i="2"/>
  <c r="D953" i="2"/>
  <c r="D1980" i="2"/>
  <c r="D2614" i="2"/>
  <c r="D2691" i="2"/>
  <c r="D103" i="2"/>
  <c r="D375" i="2"/>
  <c r="D1451" i="2"/>
  <c r="D3915" i="2"/>
  <c r="D3709" i="2"/>
  <c r="D4170" i="2"/>
  <c r="D2221" i="2"/>
  <c r="D4373" i="2"/>
  <c r="D27" i="4" l="1"/>
  <c r="D68" i="4"/>
  <c r="D67" i="4"/>
  <c r="D54" i="4"/>
  <c r="D217" i="4"/>
  <c r="D198" i="4"/>
  <c r="D43" i="4" s="1"/>
  <c r="D36" i="4"/>
  <c r="D33" i="4"/>
  <c r="D31" i="4"/>
  <c r="D30" i="4"/>
  <c r="D29" i="4"/>
  <c r="D28" i="4"/>
  <c r="D1651" i="2"/>
  <c r="D4931" i="2"/>
  <c r="D269" i="4"/>
  <c r="D26" i="4"/>
  <c r="D146" i="4"/>
  <c r="D60" i="4"/>
  <c r="D251" i="4"/>
  <c r="D53" i="4"/>
  <c r="D236" i="4"/>
  <c r="D37" i="4"/>
  <c r="D186" i="4"/>
  <c r="D66" i="4" l="1"/>
  <c r="D197" i="4"/>
  <c r="D259" i="4"/>
  <c r="D62" i="4"/>
  <c r="D59" i="4"/>
  <c r="D52" i="4"/>
  <c r="D40" i="4"/>
  <c r="D35" i="4"/>
  <c r="D25" i="4"/>
  <c r="D145" i="4"/>
  <c r="D24" i="4" l="1"/>
  <c r="D220" i="4"/>
  <c r="C207" i="4" l="1"/>
  <c r="C257" i="4"/>
  <c r="C213" i="4" l="1"/>
  <c r="C61" i="4"/>
  <c r="C199" i="4"/>
  <c r="C241" i="4"/>
  <c r="C237" i="4"/>
  <c r="C218" i="4"/>
  <c r="C270" i="4"/>
  <c r="C162" i="4"/>
  <c r="C171" i="4"/>
  <c r="C275" i="4"/>
  <c r="C147" i="4"/>
  <c r="C252" i="4"/>
  <c r="C179" i="4"/>
  <c r="C187" i="4"/>
  <c r="C209" i="4"/>
  <c r="C174" i="4"/>
  <c r="C152" i="4"/>
  <c r="C839" i="14"/>
  <c r="C830" i="14"/>
  <c r="C796" i="14"/>
  <c r="C689" i="14"/>
  <c r="C665" i="14"/>
  <c r="C653" i="14"/>
  <c r="C641" i="14"/>
  <c r="C587" i="14"/>
  <c r="C551" i="14"/>
  <c r="C527" i="14"/>
  <c r="C515" i="14"/>
  <c r="C491" i="14"/>
  <c r="C479" i="14"/>
  <c r="C467" i="14"/>
  <c r="C443" i="14"/>
  <c r="C431" i="14"/>
  <c r="C407" i="14"/>
  <c r="C395" i="14"/>
  <c r="C383" i="14"/>
  <c r="C371" i="14"/>
  <c r="C359" i="14"/>
  <c r="C193" i="14"/>
  <c r="C181" i="14"/>
  <c r="C170" i="14"/>
  <c r="C158" i="14"/>
  <c r="C146" i="14"/>
  <c r="C132" i="14"/>
  <c r="C131" i="14" s="1"/>
  <c r="C134" i="14" s="1"/>
  <c r="C112" i="14"/>
  <c r="C88" i="14"/>
  <c r="C28" i="14"/>
  <c r="C27" i="14" s="1"/>
  <c r="C30" i="14" s="1"/>
  <c r="C19" i="14"/>
  <c r="D234" i="4"/>
  <c r="D51" i="4" s="1"/>
  <c r="D105" i="4"/>
  <c r="D16" i="4" s="1"/>
  <c r="D86" i="4"/>
  <c r="C36" i="4" l="1"/>
  <c r="C33" i="4"/>
  <c r="C31" i="4"/>
  <c r="C30" i="4"/>
  <c r="C28" i="4"/>
  <c r="C27" i="4"/>
  <c r="C26" i="4"/>
  <c r="C217" i="4"/>
  <c r="C184" i="4"/>
  <c r="C54" i="4"/>
  <c r="C194" i="4"/>
  <c r="C215" i="4"/>
  <c r="C177" i="4"/>
  <c r="D246" i="4"/>
  <c r="D230" i="4"/>
  <c r="D10" i="4"/>
  <c r="D6" i="4" s="1"/>
  <c r="D78" i="4"/>
  <c r="D245" i="4"/>
  <c r="D244" i="4" s="1"/>
  <c r="D57" i="4"/>
  <c r="D56" i="4" s="1"/>
  <c r="D55" i="4" s="1"/>
  <c r="D93" i="4"/>
  <c r="D100" i="4"/>
  <c r="C246" i="4"/>
  <c r="C236" i="4"/>
  <c r="C53" i="4"/>
  <c r="C68" i="4"/>
  <c r="C169" i="4"/>
  <c r="C269" i="4"/>
  <c r="C67" i="4"/>
  <c r="C251" i="4"/>
  <c r="C60" i="4"/>
  <c r="C192" i="4"/>
  <c r="C606" i="14"/>
  <c r="C248" i="14"/>
  <c r="C76" i="14"/>
  <c r="C273" i="14"/>
  <c r="C218" i="14"/>
  <c r="C294" i="14"/>
  <c r="C784" i="14"/>
  <c r="D15" i="4" l="1"/>
  <c r="C37" i="4"/>
  <c r="C34" i="4"/>
  <c r="C32" i="4"/>
  <c r="C29" i="4"/>
  <c r="C198" i="4"/>
  <c r="C52" i="4"/>
  <c r="C38" i="4"/>
  <c r="C146" i="4"/>
  <c r="C186" i="4"/>
  <c r="D14" i="4"/>
  <c r="D13" i="4" s="1"/>
  <c r="D92" i="4"/>
  <c r="D229" i="4"/>
  <c r="D228" i="4" s="1"/>
  <c r="D50" i="4"/>
  <c r="D49" i="4" s="1"/>
  <c r="D48" i="4" s="1"/>
  <c r="C93" i="4"/>
  <c r="C245" i="4"/>
  <c r="C57" i="4"/>
  <c r="C234" i="4"/>
  <c r="C105" i="4"/>
  <c r="C100" i="4"/>
  <c r="C86" i="4"/>
  <c r="C259" i="4"/>
  <c r="C59" i="4"/>
  <c r="C66" i="4"/>
  <c r="C769" i="14"/>
  <c r="C347" i="14"/>
  <c r="C742" i="14"/>
  <c r="D77" i="4" l="1"/>
  <c r="D5" i="4"/>
  <c r="D227" i="4"/>
  <c r="D47" i="4"/>
  <c r="C43" i="4"/>
  <c r="C197" i="4"/>
  <c r="C244" i="4"/>
  <c r="C14" i="4"/>
  <c r="C145" i="4"/>
  <c r="C92" i="4"/>
  <c r="C56" i="4"/>
  <c r="C51" i="4"/>
  <c r="C229" i="4"/>
  <c r="C16" i="4"/>
  <c r="C15" i="4"/>
  <c r="C10" i="4"/>
  <c r="C78" i="4"/>
  <c r="C62" i="4"/>
  <c r="C40" i="4"/>
  <c r="C35" i="4"/>
  <c r="C25" i="4"/>
  <c r="D140" i="4" l="1"/>
  <c r="D39" i="4"/>
  <c r="C220" i="4"/>
  <c r="C55" i="4"/>
  <c r="C13" i="4"/>
  <c r="C228" i="4"/>
  <c r="C49" i="4"/>
  <c r="C77" i="4"/>
  <c r="C6" i="4"/>
  <c r="C24" i="4"/>
  <c r="D45" i="4" l="1"/>
  <c r="C227" i="4"/>
  <c r="C48" i="4"/>
  <c r="C5" i="4"/>
  <c r="C140" i="4"/>
  <c r="D70" i="4" l="1"/>
  <c r="C39" i="4"/>
  <c r="C47" i="4"/>
  <c r="C45" i="4" l="1"/>
  <c r="C70" i="4"/>
</calcChain>
</file>

<file path=xl/sharedStrings.xml><?xml version="1.0" encoding="utf-8"?>
<sst xmlns="http://schemas.openxmlformats.org/spreadsheetml/2006/main" count="5558" uniqueCount="772">
  <si>
    <t>714000</t>
  </si>
  <si>
    <t>****</t>
  </si>
  <si>
    <t xml:space="preserve"> </t>
  </si>
  <si>
    <t xml:space="preserve">* * * </t>
  </si>
  <si>
    <t>723000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</si>
  <si>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</si>
  <si>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</si>
  <si>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</si>
  <si>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</si>
  <si>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</si>
  <si>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</si>
  <si>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</si>
  <si>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</si>
  <si>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</si>
  <si>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Ž. NETO ZADUŽIVANjE (I-II)</t>
  </si>
  <si>
    <t>N E T O   Z A D U Ž I V A Nj E</t>
  </si>
  <si>
    <t>UKUPNO</t>
  </si>
  <si>
    <t>Đ. NETO FINANSIRANjE (E+Ž+Z+I)</t>
  </si>
  <si>
    <t>J. RAZLIKA U FINANSIRANjU (D+Đ)</t>
  </si>
  <si>
    <t>REBALANS BUDžETA REPUBLIKE SRPSKE ZA 2025 - FINANSIRANjE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</si>
  <si>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</si>
  <si>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</si>
  <si>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</si>
  <si>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</si>
  <si>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</si>
  <si>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</si>
  <si>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(I+II-III-IV)  </t>
  </si>
  <si>
    <t>D. BUDžETSKI SUFICIT/DEFICIT (V+G)</t>
  </si>
  <si>
    <t xml:space="preserve">E.  NETO PRIMICI OD FINANSIJSKE IMOVINE (I-II)  </t>
  </si>
  <si>
    <t>Z. OSTALI NETO PRIMICI (I-II)</t>
  </si>
  <si>
    <t>REBALANS BUDžETA REPUBLIKE SRPSKE ZA 2025 - BUDžETSKI PRIHODI I PRIMICI ZA NEFINANSIJSKU IMOVINU</t>
  </si>
  <si>
    <t>PRIMICI ZA NEFINANSIJSKU IMOVINU</t>
  </si>
  <si>
    <t>UKUPNI BUDžETSKI PRIHODI I PRIMICI ZA NEFINANSIJSKU IMOVINU</t>
  </si>
  <si>
    <t>REBALANS BUDžETA REPUBLIKE SRPSKE ZA 2025 - BUDžETSKI RASHODI I IZDACI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</si>
  <si>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</si>
  <si>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</si>
  <si>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</si>
  <si>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</si>
  <si>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 xml:space="preserve">REBALANS BUDžETA REPUBLIKE SRPSKE ZA 2025 - FUNKCIONALNA KLASIFIKACIJA RASHODA I NETO IZDATAKA ZA NEFINANSIJSKU IMOVINU </t>
  </si>
  <si>
    <t>REBALANS BUDžETA REPUBLIKE SRPSKE ZA 2025 - OPŠTI DIO</t>
  </si>
  <si>
    <t>I. RASPODJELA SUFICITA IZ RANIJIH PERIODA/NEUTROŠENA SREDSTVA</t>
  </si>
  <si>
    <t xml:space="preserve">RASPODJELA SUFICITA IZ RANIJIH PERIODA/NEUTROŠENA SREDSTVA </t>
  </si>
  <si>
    <t>Odbrana</t>
  </si>
  <si>
    <t>Obrazovanje</t>
  </si>
  <si>
    <t>Ekonomski 
kod</t>
  </si>
  <si>
    <t>Opis</t>
  </si>
  <si>
    <t>Ekonomski kod</t>
  </si>
  <si>
    <t>O p i s</t>
  </si>
  <si>
    <t>Naknade po raznim osnovama</t>
  </si>
  <si>
    <t>Ekonomski poslovi</t>
  </si>
  <si>
    <t>Grantovi</t>
  </si>
  <si>
    <t>Porezi na promet proizvoda</t>
  </si>
  <si>
    <t>Administrativne naknade i takse</t>
  </si>
  <si>
    <t>G r a n t o v i</t>
  </si>
  <si>
    <t>Grantovi iz inostranstva</t>
  </si>
  <si>
    <t>Grantovi iz zemlje</t>
  </si>
  <si>
    <t>Zdravstvo</t>
  </si>
  <si>
    <t>Rebalans budžeta Republike Srpske za 2025. godinu
(Fond 01)</t>
  </si>
  <si>
    <t>Rebalans budžeta Republike Srpske za 2025. godinu
(Fond 02)</t>
  </si>
  <si>
    <t>Porezi na imovinu</t>
  </si>
  <si>
    <t>Porezi na promet proizvoda i usluga</t>
  </si>
  <si>
    <t>Indirektni porezi prikupljeni preko UIO</t>
  </si>
  <si>
    <t>Budžetska rezerva</t>
  </si>
  <si>
    <t>Indirektni porezi prikupljeni preko UIO - zbirno</t>
  </si>
  <si>
    <t>Sudske naknade i takse</t>
  </si>
  <si>
    <t>Grantovi u inostranstvo</t>
  </si>
  <si>
    <t>Grantovi u zemlji</t>
  </si>
  <si>
    <t>Doznake po osnovu penzijskog osiguranja</t>
  </si>
  <si>
    <t>Javni red i sigurnost</t>
  </si>
  <si>
    <t>Transferi od države</t>
  </si>
  <si>
    <t>Transferi od entiteta</t>
  </si>
  <si>
    <t>Poreski prihodi</t>
  </si>
  <si>
    <t>Prihodi od poreza na dohodak i dobit</t>
  </si>
  <si>
    <t>Ostali poreski prihodi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</si>
  <si>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</si>
  <si>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</si>
  <si>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</si>
  <si>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</si>
  <si>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</si>
  <si>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</si>
  <si>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</si>
  <si>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</si>
  <si>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</si>
  <si>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</si>
  <si>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</si>
  <si>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</si>
  <si>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</si>
  <si>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</si>
  <si>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</si>
  <si>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</si>
  <si>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</si>
  <si>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</si>
  <si>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</si>
  <si>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</si>
  <si>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</si>
  <si>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Ostali neklasifikovani rashodi</t>
  </si>
  <si>
    <t>Rashodi po osnovu kamata na hartije od vrijednosti</t>
  </si>
  <si>
    <t>Rashodi po osnovu kamata na primljene zajmove u zemlji</t>
  </si>
  <si>
    <t>Rashodi po osnovu kamata na primljene zajmove iz inostranstva</t>
  </si>
  <si>
    <t>Rashodi po osnovu zateznih kamata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</si>
  <si>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</si>
  <si>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</si>
  <si>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</si>
  <si>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unutar iste jedinice vlasti</t>
  </si>
  <si>
    <t>Subvencije</t>
  </si>
  <si>
    <t>Transferi između i unutar jedinica vlasti</t>
  </si>
  <si>
    <t>I Primici za nefinansijsku imovinu</t>
  </si>
  <si>
    <t>II Primici za nefinasijsku imovinu iz transakcija između ili unutar jedinica vlasti</t>
  </si>
  <si>
    <t>III Izdaci za nefinansijsku imovinu</t>
  </si>
  <si>
    <t>IV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</si>
  <si>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</si>
  <si>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</si>
  <si>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</si>
  <si>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</si>
  <si>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Izdaci za finansijsku imovinu</t>
  </si>
  <si>
    <t>Izdaci za finansijsku imovinu iz transakcija između ili unutar jedinica vlasti</t>
  </si>
  <si>
    <t>I Primici od zaduživanja</t>
  </si>
  <si>
    <t>Primici od zaduživanja</t>
  </si>
  <si>
    <t>Primici od zaduživanja iz transakcija između ili unutar jedinica vlasti</t>
  </si>
  <si>
    <t>II Izdaci za otplatu dugova</t>
  </si>
  <si>
    <t>Izdaci za otplatu dugova</t>
  </si>
  <si>
    <t>Izdaci za otplatu dugova iz transakcija između ili unutar jedinica vlasti</t>
  </si>
  <si>
    <t>I Ostali primici</t>
  </si>
  <si>
    <t>Ostali primici</t>
  </si>
  <si>
    <t>Ostali primici iz transakcija između ili unutar jedinica vlasti</t>
  </si>
  <si>
    <t>II Ostali izdaci</t>
  </si>
  <si>
    <t>Ostali izdaci</t>
  </si>
  <si>
    <t>Ostali izdaci iz transakcija između ili unutar jedinica vlasti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</si>
  <si>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</si>
  <si>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</si>
  <si>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</si>
  <si>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Prihodi od finansijske i nefinansijske imovine i transakcija unutar iste jedinice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</si>
  <si>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</si>
  <si>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</si>
  <si>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</si>
  <si>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</si>
  <si>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</si>
  <si>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</si>
  <si>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</si>
  <si>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</si>
  <si>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Primici za investicionu imovinu</t>
  </si>
  <si>
    <t>Primici za neproizvedenu stalnu imovinu</t>
  </si>
  <si>
    <t>P r i m i c i   z a   n e f i n a n s i j s k u   i m o v i n u  i z  t r a n s a k c i j a  i z m e đ u  i l i  u n u t a r  j e d i n i c a  v l a s t i</t>
  </si>
  <si>
    <t>Primici za nefinansijsku imovinu iz transakcija između ili unutar jedinica vlasti</t>
  </si>
  <si>
    <t>Primici za nefinansijsku imovinu iz transakcija sa drugim jedinicama vlasti</t>
  </si>
  <si>
    <t>Primici za nefinansijsku imovinu iz transakcija sa drugim budžetskim korisnicima iste jedinice vlasti</t>
  </si>
  <si>
    <t>Rashodi po osnovu negativnih kursnih razlika iz poslovnih i investicionih aktivnosti</t>
  </si>
  <si>
    <t>Rashodi iz transakcije razmjene između jedinica vlasti</t>
  </si>
  <si>
    <t>Rashodi iz transakcije razmjene unutar iste jedinice vlasti</t>
  </si>
  <si>
    <t>T r a n s f e r i  i z m e đ u  i  u n u t a r  j e d i n i c a  v l a s t i</t>
  </si>
  <si>
    <t>Transferi jedinicama lokalne samouprave</t>
  </si>
  <si>
    <t>Transferi fondovima obaveznog socijalnog osiguranja</t>
  </si>
  <si>
    <t>Transferi ostalim jedinicama vlasti</t>
  </si>
  <si>
    <t>I z d a c i   z a   n e f i n a n s i j s k u   i m o v i n u</t>
  </si>
  <si>
    <t>Izdaci za proizvedenu stalnu imovinu</t>
  </si>
  <si>
    <t>Izdaci za izgradnju i pribavljanje zgrada i objekata</t>
  </si>
  <si>
    <t>Izdaci za investiciono održavanje, rekonstrukciju i adaptaciju zgrada i objekata</t>
  </si>
  <si>
    <t>Izdaci za nabavku postrojenja i opreme</t>
  </si>
  <si>
    <t>Izdaci za investiciono održavanje opreme</t>
  </si>
  <si>
    <t>Izdaci za investicionu imovinu</t>
  </si>
  <si>
    <t>Izdaci za nematerijalnu proizvedenu imovinu</t>
  </si>
  <si>
    <t>Izdaci za dragocjenosti</t>
  </si>
  <si>
    <t>Izdaci za neproizvedenu stalnu imovinu</t>
  </si>
  <si>
    <t>Izdaci za nematerijalnu neproizvedenu imovinu</t>
  </si>
  <si>
    <t>Izdaci za zalihe materijala, robe i sitnog inventara, ambalaže i sl.</t>
  </si>
  <si>
    <t>Izdaci za ulaganje na tuđim nekretninama, postrojenjima i opremi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</si>
  <si>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</si>
  <si>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</si>
  <si>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</si>
  <si>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P r i m i c i   o d   f i n a n s i j s k e   i m o v i n e</t>
  </si>
  <si>
    <t>Primici od hartija od vrijednosti (izuzev akcija)</t>
  </si>
  <si>
    <t>Primici od naplate datih zajmova</t>
  </si>
  <si>
    <t>Primici od finansijske imovine iz transakcija sa drugim jedinicama vlasti</t>
  </si>
  <si>
    <t>I z d a c i   z a   f i n a n s i j s k u   i m o v i n u</t>
  </si>
  <si>
    <t>Izdaci za hartije od vrijednosti (izuzev akcija)</t>
  </si>
  <si>
    <t>Izdaci za date zajmove</t>
  </si>
  <si>
    <t>Izdaci za finansijsku imovinu iz transakcija sa drugim jedinicama vlasti</t>
  </si>
  <si>
    <t>Izdaci za finansijsku imovinu iz transakcija sa drugim budžetskim korisnicima iste jedinice vlasti</t>
  </si>
  <si>
    <t>P r i m i c i   od   z a d u ž i v a nj a</t>
  </si>
  <si>
    <t>Primici od izdavanja hartija od vrijednosti</t>
  </si>
  <si>
    <t>Primici od uzetih zajmova</t>
  </si>
  <si>
    <t>Primici od zaduživanja kod drugih budžetskih korisnika iste jedinice vlasti</t>
  </si>
  <si>
    <t>I z d a c i   z a   o t p l a t u   d u g o v a</t>
  </si>
  <si>
    <t>Izdaci za otplatu glavnice po hartijama od vrijednosti</t>
  </si>
  <si>
    <t>Izdaci za otplatu glavnice primljenih zajmova u zemlji</t>
  </si>
  <si>
    <t>Izdaci za otplatu glavnice zajmova primljenih iz inostranstva</t>
  </si>
  <si>
    <t>Izdaci za otplatu ostalih dugova</t>
  </si>
  <si>
    <t>Izdaci za otplatu dugova prema drugim budžetskim korisnicima iste jedinice vlasti</t>
  </si>
  <si>
    <t>O s t a l i   p r i m i c i</t>
  </si>
  <si>
    <t>Primici po osnovu poreza na dodatu vrijednost</t>
  </si>
  <si>
    <t>Primici po osnovu depozita i kaucija</t>
  </si>
  <si>
    <t>Primici po osnovu avansa</t>
  </si>
  <si>
    <t>Ostali primici iz transakcija sa drugim jedinicama vlasti</t>
  </si>
  <si>
    <t>Ostali primici iz transakcija sa drugim budžetskim korisnicima iste jedinice vlasti</t>
  </si>
  <si>
    <t xml:space="preserve">O s t a l i   i z d a c i   </t>
  </si>
  <si>
    <t xml:space="preserve">Ostali izdaci </t>
  </si>
  <si>
    <t>Izdaci po osnovu poreza na dodatu vrijednost</t>
  </si>
  <si>
    <t>Izdaci po osnovu depozita i kaucija</t>
  </si>
  <si>
    <t>Izdaci po osnovu avansa</t>
  </si>
  <si>
    <t>Ostali izdaci iz transakcija sa drugim jedinicama vlasti</t>
  </si>
  <si>
    <t>Ostali izdaci iz transakcija sa drugim budžetskim korisnicima iste jedinice vlasti</t>
  </si>
  <si>
    <t>Rekreacija, kultura i religija</t>
  </si>
  <si>
    <t>Novčane kazne</t>
  </si>
  <si>
    <t>Transferi između različitih jedinica vlasti</t>
  </si>
  <si>
    <t>Rashodi za lična primanja zaposlenih</t>
  </si>
  <si>
    <t>Primici od zaliha materijala, učinaka, robe i sitnog inventara, ambalaže i sl.</t>
  </si>
  <si>
    <t>Rashodi za stručne usluge</t>
  </si>
  <si>
    <t>Transferi zajedničkim institucijama</t>
  </si>
  <si>
    <t>Stambeni i zajednički poslovi</t>
  </si>
  <si>
    <t>Rashodi po osnovu korišćenja roba i usluga</t>
  </si>
  <si>
    <t>Rashodi finansiranja i drugi finansijski troškovi</t>
  </si>
  <si>
    <t>Doznake na ime socijalne zaštite koje se isplaćuju iz budžeta Republike</t>
  </si>
  <si>
    <t>Doznake na ime socijalne zaštite koje isplaćuju institucije obaveznog socijalnog osiguranja</t>
  </si>
  <si>
    <t>Rashodi finansiranja, drugi finansijski troškovi i rashodi transakcija razmjene između ili unutar jedinica vlasti</t>
  </si>
  <si>
    <t>Rashodi po sudskim rješenjima</t>
  </si>
  <si>
    <t>Prihodi od dividende, učešća u kapitalu i sličnih prava</t>
  </si>
  <si>
    <t>Primici za zemljište</t>
  </si>
  <si>
    <t>Rashodi za bruto naknade troškova i ostalih ličnih primanja zaposlenih po osnovu rada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</si>
  <si>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</si>
  <si>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</si>
  <si>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</si>
  <si>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Troškovi servisiranja primljenih zajmova</t>
  </si>
  <si>
    <t>Doznake građanima koje se isplaćuju iz budžeta Republike, opština i gradova</t>
  </si>
  <si>
    <t>Doznake pružaocima usluga socijalne zaštite koje se isplaćuju iz budžeta Republike, opština i gradova</t>
  </si>
  <si>
    <t>Rashodi finansiranja i drugi finansijski troškovi između jedinica vlasti</t>
  </si>
  <si>
    <t>Rashodi finansiranja i drugi finansijski troškovi iz transakcija unutar iste jedinice vlasti</t>
  </si>
  <si>
    <t>Izdaci za biološku imovinu</t>
  </si>
  <si>
    <t>Izdaci za pribavljanje zemljišta</t>
  </si>
  <si>
    <t>Izdaci po osnovu ulaganja u poboljšanje zemljišta</t>
  </si>
  <si>
    <t>Primici za akcije i učešća u kapitalu</t>
  </si>
  <si>
    <t>Izdaci za akcije i učešća u kapitalu</t>
  </si>
  <si>
    <t>Opšte javne usluge</t>
  </si>
  <si>
    <t>Zaštita životne sredine</t>
  </si>
  <si>
    <t>Socijalna zaštita</t>
  </si>
  <si>
    <t>REBALANS BUDžETA REPUBLIKE SRPSKE 2025 - BUDžETSKI IZDACI</t>
  </si>
  <si>
    <t>BUDžETSKI IZDACI PO KORISNICIMA - ORGANIZACIONA KLASIFIKACIJA</t>
  </si>
  <si>
    <t>UKUPNI  IZDACI:</t>
  </si>
  <si>
    <t>Doznake građanima</t>
  </si>
  <si>
    <t xml:space="preserve">Doznake građanima </t>
  </si>
  <si>
    <t>Broj ministarstva: 01</t>
  </si>
  <si>
    <t>Broj ministarstva: 02</t>
  </si>
  <si>
    <t xml:space="preserve">Broj ministarstva: 02                                                                                    </t>
  </si>
  <si>
    <t>Broj ministarstva: 03</t>
  </si>
  <si>
    <t>Broj ministarstva: 04</t>
  </si>
  <si>
    <t>Doznaka za projekat: "Fond za povratak BiH"</t>
  </si>
  <si>
    <t>Broj ministarstva: 05</t>
  </si>
  <si>
    <t>Broj ministarstva: 07</t>
  </si>
  <si>
    <t>Broj ministarstva: 08</t>
  </si>
  <si>
    <t>Broj ministarstva: 09</t>
  </si>
  <si>
    <t>Broj ministarstva: 10</t>
  </si>
  <si>
    <t>Broj ministarstva: 11</t>
  </si>
  <si>
    <t>Broj ministarstva: 12</t>
  </si>
  <si>
    <t>Stipendije</t>
  </si>
  <si>
    <t>Broj ministarstva: 13</t>
  </si>
  <si>
    <t>Broj ministarstva: 14</t>
  </si>
  <si>
    <t>Broj ministarstva: 15</t>
  </si>
  <si>
    <t>Broj ministarstva: 16</t>
  </si>
  <si>
    <t>Broj ministarstva: 17</t>
  </si>
  <si>
    <t>Broj ministarstva: 18</t>
  </si>
  <si>
    <t>Broj ministarstva: 19</t>
  </si>
  <si>
    <t>Broj ministarstva: 20</t>
  </si>
  <si>
    <t>Kapitalne doznake za stambeno zbrinjavanje PPB i RVI od I do IV kategorije</t>
  </si>
  <si>
    <t>Broj ministarstva: 21</t>
  </si>
  <si>
    <t>Broj ministarstva: 31</t>
  </si>
  <si>
    <t>Broj ministarstva: 37</t>
  </si>
  <si>
    <t>Rebalans budžeta Republike Srpske
za 2025. godinu
(Fond 01)</t>
  </si>
  <si>
    <t>Rebalans budžeta Republike Srpske
za 2025. godinu
(Fond 02)</t>
  </si>
  <si>
    <t>Ostali tekući grantovi u zemlji</t>
  </si>
  <si>
    <t>Ostali kapitalni grantovi u zemlji</t>
  </si>
  <si>
    <t>Ostale tekuće doznake građanima koje se isplaćuju iz budžeta Republike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</si>
  <si>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</si>
  <si>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</si>
  <si>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</si>
  <si>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</si>
  <si>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Tekući grantovi parlamentarnim strankama</t>
  </si>
  <si>
    <t>Tekući grant za rad Udruženja "Dvanaest beba" Prijedor</t>
  </si>
  <si>
    <t>Doznake građanima u oblasti nauke</t>
  </si>
  <si>
    <t>Doznake za međunarodnu razmjenu studenata</t>
  </si>
  <si>
    <t>Ukupno Fond "dr Milan Jelić":</t>
  </si>
  <si>
    <t>Tekući grantovi u inostranstvo</t>
  </si>
  <si>
    <t>Tekući grant Poljoprivrednom institutu RS</t>
  </si>
  <si>
    <t>Tekući grant - JU veterinarski institut "dr Vaso Butozan"</t>
  </si>
  <si>
    <t>Tekući grantovi u zemlji</t>
  </si>
  <si>
    <t>Tekuće doznake PPB, RVI i CŽR - ostalo</t>
  </si>
  <si>
    <t>Tekuće doznake - uvezivanje staža</t>
  </si>
  <si>
    <t>Tekući grant za projekat Male olimpijske igre</t>
  </si>
  <si>
    <t>B u dž e t s k a   r e z e r v a</t>
  </si>
  <si>
    <t>Ukupno Ino dug:</t>
  </si>
  <si>
    <t>Tekući grantovi neprofitnim subjektima u zemlji</t>
  </si>
  <si>
    <t>Kapitalni grantovi za finansiranje povratka u Republiku Srpsku</t>
  </si>
  <si>
    <t>Doznake za finansiranje povratka u Republiku Srpsku</t>
  </si>
  <si>
    <t>Transfer za Narodnu i univerzitetsku biblioteku RS - COBISS</t>
  </si>
  <si>
    <t>Transfer za ustanove kulture</t>
  </si>
  <si>
    <t>Transfer Fondu za zdravstveno osiguranje za vantjelesnu oplodnju</t>
  </si>
  <si>
    <t>Transfer Fondu zdravstvenog osiguranja u skladu sa Zakonom o zdravstvenom osiguranju</t>
  </si>
  <si>
    <t>Transfer Fondu zdravstvenog osiguranja za poseban program lijekova</t>
  </si>
  <si>
    <t>Transfer za JU "Vode Srpske"</t>
  </si>
  <si>
    <t>Ostali tekući grantovi neprofitnim subjektima u zemlji</t>
  </si>
  <si>
    <t>Projekti i programske aktivnosti Savjeta za demografsku politiku Republike Srpske</t>
  </si>
  <si>
    <t>Transferi za nabavku udžbenika</t>
  </si>
  <si>
    <t>Transferi za projekte i aktivnosti u oblasti sporta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</si>
  <si>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</si>
  <si>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</si>
  <si>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</si>
  <si>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</si>
  <si>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</si>
  <si>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</si>
  <si>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Ostali nepomenuti rashodi</t>
  </si>
  <si>
    <t>Rashodi za nabavku udžbenika</t>
  </si>
  <si>
    <t>Tekući grant za aktivnosti u oblasti tehnologije</t>
  </si>
  <si>
    <t>Doznake građanima u oblasti tehnologije</t>
  </si>
  <si>
    <t>Rashodi po osnovu kamata na primljene zajmove  u zemlji</t>
  </si>
  <si>
    <t>Rashodi za oglede i projekte</t>
  </si>
  <si>
    <t>Tekući grant za aktivnosti sportskih saveza Republike Srpske</t>
  </si>
  <si>
    <t>Tekući grant za vrhunski sport</t>
  </si>
  <si>
    <t>Rashodi po osnovu kamata na trezorske zapise</t>
  </si>
  <si>
    <t>Rashodi po osnovu kamata na zajmove primljene od banaka</t>
  </si>
  <si>
    <t>Rashodi po osnovu kamata na hartije od vrijednosti u inostranstvu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</si>
  <si>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</si>
  <si>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</si>
  <si>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</si>
  <si>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</si>
  <si>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Broj budžetske organizacije: 02</t>
  </si>
  <si>
    <t>Tekući grantovi neprofitnim organizacijama</t>
  </si>
  <si>
    <t>Izdaci za ostalu nematerijalnu neproizvedenu imovinu</t>
  </si>
  <si>
    <t>Broj budžetske organizacije: 04</t>
  </si>
  <si>
    <t>Broj budžetske organizacije: 05</t>
  </si>
  <si>
    <t>O s t a l i  i z d a c i</t>
  </si>
  <si>
    <t>Broj budžetske organizacije: 06</t>
  </si>
  <si>
    <t>Broj budžetske organizacije: 07</t>
  </si>
  <si>
    <t>Broj budžetske organizacije: 08</t>
  </si>
  <si>
    <t>Broj budžetske organizacije: 09</t>
  </si>
  <si>
    <t xml:space="preserve">Rashodi za licenciranje Microsoft softvera </t>
  </si>
  <si>
    <t>Rashodi za održavanje licence</t>
  </si>
  <si>
    <t>Subvencije javnim medijima</t>
  </si>
  <si>
    <t>Transfer Komisiji za koncesije Republike Srpske</t>
  </si>
  <si>
    <t>Izdaci za licence</t>
  </si>
  <si>
    <t>Broj budžetske organizacije: 10</t>
  </si>
  <si>
    <t>Broj budžetske organizacije: 11</t>
  </si>
  <si>
    <t>Broj budžetske organizacije: 13</t>
  </si>
  <si>
    <t>Broj budžetske organizacije: 14</t>
  </si>
  <si>
    <t>Broj budžetske organizacije: 16</t>
  </si>
  <si>
    <t>Broj budžetske organizacije: 17</t>
  </si>
  <si>
    <t>Broj budžetske organizacije: 19</t>
  </si>
  <si>
    <t>Izdaci za otplatu neizmirenih obaveza iz ranijih godina</t>
  </si>
  <si>
    <t>Broj budžetske organizacije: 20</t>
  </si>
  <si>
    <t>Broj budžetske organizacije: 21</t>
  </si>
  <si>
    <t>Broj budžetske organizacije: 22</t>
  </si>
  <si>
    <t>Broj budžetske organizacije: 23</t>
  </si>
  <si>
    <t>Broj budžetske organizacije: 24</t>
  </si>
  <si>
    <t>Tekući grantovi organizacijama i udruženjima izbjeglica i raseljenih lica</t>
  </si>
  <si>
    <t>Kapitalni grantovi za finansiranje povratka u Federaciju BiH</t>
  </si>
  <si>
    <t>Kapitalni grantovi organizacijama i udruženjima izbjeglica i raseljenih lica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</si>
  <si>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</si>
  <si>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</si>
  <si>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</si>
  <si>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jedinicama lokalne samouprave za migracije i poslove readmisije</t>
  </si>
  <si>
    <t>Transfer Fondu za zdravstveno osiguranje za zdravstveno osiguranje izbjeglica, raseljenih lica i povratnika</t>
  </si>
  <si>
    <t>Broj budžetske organizacije: 25</t>
  </si>
  <si>
    <t>Transfer za izradu i izdavanje Enciklopedije RS</t>
  </si>
  <si>
    <t>Broj budžetske organizacije: 12</t>
  </si>
  <si>
    <t>Izdaci za nematerijalnu nepriizvedenu imovinu</t>
  </si>
  <si>
    <t>Rashodi za sprovođenje reforme obrazovanja u Republici Srpskoj</t>
  </si>
  <si>
    <t>Subvencije javnim nefinansijskim subjektima - samostalni umjetnici</t>
  </si>
  <si>
    <t>Tekući grantovi kulture za nacionalne manjine</t>
  </si>
  <si>
    <t>Transferi jedinicama lokalne samouprave za deficitarna zanimanja</t>
  </si>
  <si>
    <t>Transfer za JU Audio - vizuelni centar Republike Srpske</t>
  </si>
  <si>
    <t>Broj budžetske organizacije: 15</t>
  </si>
  <si>
    <t>Broj budžetske organizacije: 18</t>
  </si>
  <si>
    <t>Broj budžetske organizacije: 34</t>
  </si>
  <si>
    <t>Broj budžetske organizacije: 40</t>
  </si>
  <si>
    <t>Broj budžetske organizacije: 41</t>
  </si>
  <si>
    <t>Rashodi distribucije obrazaca mjenica</t>
  </si>
  <si>
    <t>Ostali izdaci u zemlji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</si>
  <si>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</si>
  <si>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</si>
  <si>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</si>
  <si>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</si>
  <si>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</si>
  <si>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</si>
  <si>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</si>
  <si>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</si>
  <si>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48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</si>
  <si>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</si>
  <si>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</si>
  <si>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</si>
  <si>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</si>
  <si>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</si>
  <si>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Broj budžetske organizacije: 55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</si>
  <si>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</si>
  <si>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</si>
  <si>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</si>
  <si>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</si>
  <si>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</si>
  <si>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</si>
  <si>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</si>
  <si>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</si>
  <si>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</si>
  <si>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</si>
  <si>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</si>
  <si>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</si>
  <si>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</si>
  <si>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</si>
  <si>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</si>
  <si>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</si>
  <si>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</si>
  <si>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</si>
  <si>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</si>
  <si>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</si>
  <si>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</si>
  <si>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</si>
  <si>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</si>
  <si>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</si>
  <si>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80</t>
  </si>
  <si>
    <t>Broj budžetske organizacije: 82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</si>
  <si>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</si>
  <si>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</si>
  <si>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</si>
  <si>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</si>
  <si>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</si>
  <si>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</si>
  <si>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</si>
  <si>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</si>
  <si>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91</t>
  </si>
  <si>
    <t>Broj budžetske organizacije: 92</t>
  </si>
  <si>
    <t>Broj budžetske organizacije: 93</t>
  </si>
  <si>
    <t>Izdaci za izgradnju i pribavljanje zgrada i ostalih objekata</t>
  </si>
  <si>
    <t>Tekući grantovi fondacijama i udruženjima građana</t>
  </si>
  <si>
    <t>Tekući grantovi Karitasu u Republici Srpskoj</t>
  </si>
  <si>
    <t>Tekući grantovi studentskim organizacijama</t>
  </si>
  <si>
    <t>Transfer Agenciji za informaciono - komunikacione tehnologije Republike Srpske</t>
  </si>
  <si>
    <t>Transfer Agenciji za visoko obrazovanje Republike Srpske</t>
  </si>
  <si>
    <t>Transfer za Inovacioni centar Banja Luka</t>
  </si>
  <si>
    <t>Stipendije i podsticaji "dr Milan Jelić"</t>
  </si>
  <si>
    <t>Izdaci za otplatu glavnice zajmova primljenih od banaka</t>
  </si>
  <si>
    <t>Broj budžetske organizacije: 53</t>
  </si>
  <si>
    <t>Rashodi za realizaciju Nacionalne strategije borbe protiv narkomanije</t>
  </si>
  <si>
    <t>Subvencije Institutu za javno zdravstvo</t>
  </si>
  <si>
    <t>Tekući grant za realizaciju Nacionalne strategije borbe protiv narkomanije</t>
  </si>
  <si>
    <t xml:space="preserve">Tekući grant humanitarnim organizacijama i udruženjima </t>
  </si>
  <si>
    <t>Tekući grant Institutu za javno zdravstvo za finansiranje obavezne imunizacije</t>
  </si>
  <si>
    <t>Doznake socijalnim institucijama</t>
  </si>
  <si>
    <t>Transferi jedinicama lokalne samouprave -  javne zdravstvene ustanove</t>
  </si>
  <si>
    <t>Transfer Fondu za zdravstveno osiguranje za izmirenje obaveza prema dijaliznim centrima</t>
  </si>
  <si>
    <t>Transferi za sufinansiranje projekata finansiranih iz sredstava međunarodnih finansijskih i nefinansijskih institucija</t>
  </si>
  <si>
    <t>Izdaci za nematerijalnu prozvedenu imovinu</t>
  </si>
  <si>
    <t>Subvencije nefinansijskim subjektima u oblasti veterinarstva</t>
  </si>
  <si>
    <t>Subvencije nefinansijskim subjektima u oblasti lovstva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</si>
  <si>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</si>
  <si>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</si>
  <si>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</si>
  <si>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</si>
  <si>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Subvencije na ime podsticaja za povećanje plate radnika</t>
  </si>
  <si>
    <t>Transfer Razvojnoj agenciji Republike Srpske</t>
  </si>
  <si>
    <t>Rashodi za realizaciju Strategije turizma</t>
  </si>
  <si>
    <t>Rashodi za realizaciju Strategije razvoja trgovine</t>
  </si>
  <si>
    <t>Subvencije nefinansijskim subjektima</t>
  </si>
  <si>
    <t>Grant za razvoj turizma u Republici Srpskoj</t>
  </si>
  <si>
    <t>Transferi za Nacionalne parkove "Sutjeska" i "Kozara"</t>
  </si>
  <si>
    <t xml:space="preserve">Transfer za Nacionalni park "Sutjeska" </t>
  </si>
  <si>
    <t>Transfer za Nacionalni park "Kozara"</t>
  </si>
  <si>
    <t>Transfer za Nacionalni park "Drina"</t>
  </si>
  <si>
    <t>Subvencije Domu penzionera Trebinje</t>
  </si>
  <si>
    <t>Subvencije Domu penzionera Banja Luka</t>
  </si>
  <si>
    <t>Tekuće doznake za odlikovane borce</t>
  </si>
  <si>
    <t>Tekuće doznake za civilne invalidnine</t>
  </si>
  <si>
    <t>Tekuće doznake PPB, RVI i CŽR - jednokratna pomoć socijalno ugroženim licima</t>
  </si>
  <si>
    <t>Program socijalnog zbrinjavanja radnika</t>
  </si>
  <si>
    <t>Transfer Ekonomsko - socijalnom savjetu</t>
  </si>
  <si>
    <t>Sredstva za finansiranje Koordinacionog odbora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</si>
  <si>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</si>
  <si>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</si>
  <si>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</si>
  <si>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</si>
  <si>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</si>
  <si>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</si>
  <si>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</si>
  <si>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</si>
  <si>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</si>
  <si>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</si>
  <si>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</si>
  <si>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</si>
  <si>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</si>
  <si>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</si>
  <si>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</si>
  <si>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</si>
  <si>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</si>
  <si>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</si>
  <si>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</si>
  <si>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</si>
  <si>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</si>
  <si>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</si>
  <si>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Transfer unutar iste jedinice vlasti - Fond solidarnosti Republike Srpske</t>
  </si>
  <si>
    <t>Izdaci po osnovu povrata javnih prihoda</t>
  </si>
  <si>
    <t>Izdaci za potencijalne obaveze po izdatim garancijama - Garantni program</t>
  </si>
  <si>
    <t>Izdaci za otplatu glavnice po obveznicama u zemlji</t>
  </si>
  <si>
    <t>Izdaci za otplatu glavnice po trezorskim zapisima</t>
  </si>
  <si>
    <t>Ukupno Javne investicije:</t>
  </si>
  <si>
    <t>Rashodi za obilježavanje događaja od republičkog značaja</t>
  </si>
  <si>
    <t>Tekući grantovi poslaničim klubovima</t>
  </si>
  <si>
    <t>Rashodi za stručne usluge IT</t>
  </si>
  <si>
    <t>Rashodi za bruto naknade članovima komisija i radnih grupa</t>
  </si>
  <si>
    <t>Transfer za matične ustanove kulture</t>
  </si>
  <si>
    <t>Doznake pružaocima usluga za prevoz učenika</t>
  </si>
  <si>
    <t>Rashodi za takmičenje učenika</t>
  </si>
  <si>
    <t>Grantovi vjerskim i etničkim organizacijama i udruženjima</t>
  </si>
  <si>
    <t>Transferi za rashode za lična primanja za institucije srednjeg obrazovanja</t>
  </si>
  <si>
    <t>Transferi zajedničkim institucijama za reformu javne uprave</t>
  </si>
  <si>
    <t>Tekući grant za aktivnosti naučnih institucija</t>
  </si>
  <si>
    <t>Transferi za rashode za lična primanja za institucije visokog obrazovanja</t>
  </si>
  <si>
    <t>Transfer Fondu zdravstvenog osiguranja za dijagnostičku proceduru (NIPT test)</t>
  </si>
  <si>
    <t>Transfer Fondu solidarnosti za dijagnostiku i liječenje oboljenja, stanja i povreda djece u inostranstvu</t>
  </si>
  <si>
    <t>Rashodi za stručne usluge - arbitraža</t>
  </si>
  <si>
    <t>Tekući grant preduzećima za vođenje stečajnog postupka</t>
  </si>
  <si>
    <t>Tekući grant Fondu za sprečavanje zaraznih bolesti</t>
  </si>
  <si>
    <t>Transfer za JU "Vučijak" Prnjavor</t>
  </si>
  <si>
    <t>Tekući grant Željezničkoj korporaciji BHŽJK</t>
  </si>
  <si>
    <t>Transfer Republičkoj direkciji za promet naoružanja i vojne opreme</t>
  </si>
  <si>
    <t>Transfer Turističkoj organizaciji Republike Srpske</t>
  </si>
  <si>
    <t>Tekući grant za izgradnju i održavanje spomenika, spomen obilježja i vojničkih grobalja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</si>
  <si>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</si>
  <si>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</si>
  <si>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</si>
  <si>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</si>
  <si>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</si>
  <si>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</si>
  <si>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</si>
  <si>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</si>
  <si>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</si>
  <si>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</si>
  <si>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</si>
  <si>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</si>
  <si>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Broj potrošačke jedinice: 001</t>
  </si>
  <si>
    <t>Rashodi za stručno usavršavanje zaposlenih</t>
  </si>
  <si>
    <t>Projekat podrške humanitarnim i društveno korisnim akcijama i pokroviteljstva</t>
  </si>
  <si>
    <t>Projekat podrške za izgradnju, adaptaciju i opremanje objekata od značaja za širu društvenu zajednicu</t>
  </si>
  <si>
    <t>Naziv potrošačke jedinice: Narodna skupština Republike Srpske</t>
  </si>
  <si>
    <t>Rashodi po osnovu smještaja skupštinskih poslanika</t>
  </si>
  <si>
    <t>Rashodi za bruto naknade skupštinskih poslanika</t>
  </si>
  <si>
    <t>Ostali rashodi za manifestacije u organizaciji Narodne skupštine RS</t>
  </si>
  <si>
    <t>Naziv potrošačke jedinice: Vijeće naroda Republike Srpske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</si>
  <si>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</si>
  <si>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</si>
  <si>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</si>
  <si>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</si>
  <si>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</si>
  <si>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</si>
  <si>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</si>
  <si>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</si>
  <si>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</si>
  <si>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</si>
  <si>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</si>
  <si>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</si>
  <si>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Centar za jednakost i ravnopravnost polova Republike Srpske</t>
  </si>
  <si>
    <t>Naziv potrošačke jedinice: Kancelarija pravnog predstavnika</t>
  </si>
  <si>
    <t>Naziv potrošačke jedinice: Republička uprava za inspekcijske poslove</t>
  </si>
  <si>
    <t>Broj potrošačke jedinice: 001-007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</si>
  <si>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</si>
  <si>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</si>
  <si>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</si>
  <si>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Republička uprava civilne zaštite</t>
  </si>
  <si>
    <t>Naziv potrošačke jedinice: Republički protokol</t>
  </si>
  <si>
    <t>Naziv potrošačke jedinice: Republički sekretarijat za raseljena lica i migracije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</si>
  <si>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</si>
  <si>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</si>
  <si>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</si>
  <si>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Ugostiteljski servis Vlade Republike Srpske</t>
  </si>
  <si>
    <t>Naziv potrošačke jedinice: Akademija nauka i umjetnosti Republike Srpske</t>
  </si>
  <si>
    <t>Naziv potrošačke jedinice: Ministarstvo unutrašnjih poslova</t>
  </si>
  <si>
    <t>Broj potrošačke jedinice: 100-119,200-272,300-333,400-438,500-548,600-624,700-724,800-861,900-965</t>
  </si>
  <si>
    <t>Naziv potrošačke jedinice: Ministarstvo prosvjete i kulture</t>
  </si>
  <si>
    <t>Rashodi za stručno usavršavanje nastavnika</t>
  </si>
  <si>
    <t xml:space="preserve">Rashodi za nagrade i podršku talentovanim učenicima </t>
  </si>
  <si>
    <t>Rashodi po osnovu organizacije manifestacije Naši učitelji - Svetosavska nagrada</t>
  </si>
  <si>
    <t>Tekući grant društvu članova Matice srpske u RS</t>
  </si>
  <si>
    <t>Transferi za predškolsko vaspitanje i obrazovanje</t>
  </si>
  <si>
    <t>Naziv potrošačke jedinice: Osnovne škole</t>
  </si>
  <si>
    <t>Broj potrošačke jedinice: 001-206</t>
  </si>
  <si>
    <t>Naziv potrošačke jedinice: Srednje škole</t>
  </si>
  <si>
    <t>Broj potrošačke jedinice: 001-093</t>
  </si>
  <si>
    <t>Naziv potrošačke jedinice: Republički pedagoški zavod</t>
  </si>
  <si>
    <t>Naziv potrošačke jedinice: Institucije kulture</t>
  </si>
  <si>
    <t>Broj potrošačke jedinice: 001-073</t>
  </si>
  <si>
    <t>Naziv potrošačke jedinice: Republički zavod za zaštitu kulturno - istorijskog i prirodnog nasljeđa</t>
  </si>
  <si>
    <t>Naziv potrošačke jedinice: Arhiv Republike Srpske</t>
  </si>
  <si>
    <t>Naziv potrošačke jedinice: Republički sekretarijat za vjere</t>
  </si>
  <si>
    <t>Naziv potrošačke jedinice: Đački domovi</t>
  </si>
  <si>
    <t>Broj potrošačke jedinice: 006-009</t>
  </si>
  <si>
    <t>Naziv potrošačke jedinice: Institucije specijalnog i umjetničkog obrazovanja</t>
  </si>
  <si>
    <t>Broj potrošačke jedinice: 001-015</t>
  </si>
  <si>
    <t>Naziv potrošačke jedinice: Zavod za obrazovanje odraslih</t>
  </si>
  <si>
    <t xml:space="preserve">Naziv potrošačke jedinice: Ministarstvo finansija </t>
  </si>
  <si>
    <t>Rashodi štampanja obrazaca mjenica</t>
  </si>
  <si>
    <t>Rashodi štampanja administrativnih taksa</t>
  </si>
  <si>
    <t>Naziv potrošačke jedinice: Poreska uprava Republike Srpske</t>
  </si>
  <si>
    <t>Broj potrošačke jedinice: 001-008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</si>
  <si>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</si>
  <si>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</si>
  <si>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</si>
  <si>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</si>
  <si>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</si>
  <si>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</si>
  <si>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</si>
  <si>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</si>
  <si>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Broj potrošačke jedinice: 002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</si>
  <si>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</si>
  <si>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</si>
  <si>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</si>
  <si>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</si>
  <si>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</si>
  <si>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</si>
  <si>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</si>
  <si>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</si>
  <si>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</si>
  <si>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Okružni sud Banja Luka</t>
  </si>
  <si>
    <t>Naziv potrošačke jedinice: Okružni sud Bijeljina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</si>
  <si>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</si>
  <si>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</si>
  <si>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</si>
  <si>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</t>
  </si>
  <si>
    <t>Naziv potrošačke jedinice: Kazneno - popravni zavod Foča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</si>
  <si>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</si>
  <si>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</si>
  <si>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</si>
  <si>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</si>
  <si>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</si>
  <si>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</si>
  <si>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</si>
  <si>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</si>
  <si>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</si>
  <si>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</si>
  <si>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</si>
  <si>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</si>
  <si>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</si>
  <si>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</si>
  <si>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</si>
  <si>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</si>
  <si>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</si>
  <si>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</si>
  <si>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</si>
  <si>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</si>
  <si>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</si>
  <si>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</si>
  <si>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</si>
  <si>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</si>
  <si>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</si>
  <si>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</si>
  <si>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</si>
  <si>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</si>
  <si>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</si>
  <si>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</si>
  <si>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</si>
  <si>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</si>
  <si>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</si>
  <si>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</si>
  <si>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</si>
  <si>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Okružno javno tužilaštvo Prijedor</t>
  </si>
  <si>
    <t>Naziv potrošačke jedinice: Okružni sud Prijedor</t>
  </si>
  <si>
    <t>Naziv potrošačke jedinice: Osnovni sud Šamac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</si>
  <si>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</si>
  <si>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</si>
  <si>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</si>
  <si>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</si>
  <si>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</si>
  <si>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 xml:space="preserve">Naziv potrošačke jedinice: Ministarstvo za naučnotehnološki razvoj i visoko obrazovanje </t>
  </si>
  <si>
    <t>Tekući grant za Naučno tehnološki park</t>
  </si>
  <si>
    <t>Transfer za sufinansiranje školarina</t>
  </si>
  <si>
    <t>Transfer JU "Andrićev institut" Višegrad</t>
  </si>
  <si>
    <t>Sufinansiranje smještaja i ishrane u studentskim domovima</t>
  </si>
  <si>
    <t>JU Centar za društveno - politička istraživanja Republike Srpske</t>
  </si>
  <si>
    <t>Ukupno Ministarstvo za naučnotehnološki razvoj i visoko obrazovanje:</t>
  </si>
  <si>
    <t>Naziv potrošačke jedinice: Fond "dr Milan Jelić"</t>
  </si>
  <si>
    <t>Naziv potrošačke jedinice: Univerzitet u Banjoj Luci</t>
  </si>
  <si>
    <t>Broj potrošačke jedinice: 001-019</t>
  </si>
  <si>
    <t>Naziv potrošačke jedinice: Univerzitet u Istočnom Sarajevu</t>
  </si>
  <si>
    <t>Broj potrošačke jedinice: 001-018</t>
  </si>
  <si>
    <t>Naziv potrošačke jedinice: JU Visoka medicinska škola Prijedor</t>
  </si>
  <si>
    <t>Naziv potrošačke jedinice: Visoka škola za turizam i hotelijerstvo Trebinje</t>
  </si>
  <si>
    <t>Naziv potrošačke jedinice: Studentski centri</t>
  </si>
  <si>
    <t>Broj potrošačke jedinice: 001-006</t>
  </si>
  <si>
    <t>Naziv potrošačke jedinice: Ministarstvo zdravlja i socijalne zaštite</t>
  </si>
  <si>
    <t>Tekući grant Agenciji za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</si>
  <si>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</si>
  <si>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</si>
  <si>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za zdravstveno osiguranje za unapređenje zdravstvene zaštite</t>
  </si>
  <si>
    <t>Transfer Fondu dječije zaštite</t>
  </si>
  <si>
    <t>Transfer Zavodu za socijalnu zaštitu</t>
  </si>
  <si>
    <t>Naziv potrošačke jedinice: JZU Zavod za transfuzijsku medicinu Republike Srpske</t>
  </si>
  <si>
    <t>Broj potrošačke jedinice: 001-011</t>
  </si>
  <si>
    <t>Naziv potrošačke jedinice: JZU Zavod za sudsku medicinu Republike Srpske</t>
  </si>
  <si>
    <t>Naziv potrošačke jedinice: JZU Zavod za stomatologiju Republike Srpske</t>
  </si>
  <si>
    <t>Naziv potrošačke jedinice: JZU Zavod za forenzičku psihijatriju Sokolac</t>
  </si>
  <si>
    <t>Naziv potrošačke jedinice: Ministarstvo energetike i rudarstva</t>
  </si>
  <si>
    <t>Podrška organizovanja naučnih, stručnih i promotivnih skupova i foruma u cilju promocije i razvoja energetike i rudarstva</t>
  </si>
  <si>
    <t>Tekući grant - Podrška unapređenju privrednih aktivnosti i poboljšanja poslovanja privrednih društava</t>
  </si>
  <si>
    <t>Naziv potrošačke jedinice: Republički zavod za geološka istraživanja</t>
  </si>
  <si>
    <t>Naziv potrošačke jedinice: Ministarstvo poljoprivrede, šumarstva i vodoprivrede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</si>
  <si>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</si>
  <si>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</si>
  <si>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</si>
  <si>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</si>
  <si>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</si>
  <si>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Agencija za bezbjednost saobraćaja</t>
  </si>
  <si>
    <t>Naziv potrošačke jedinice: Ministarstvo privrede i preduzetništva</t>
  </si>
  <si>
    <t>Tekući grant - Podrška za ulaganja u unapređenje tehnološkog nivoa i prelazak privrede na zelenu i cirkularnu ekonomiju</t>
  </si>
  <si>
    <t>Tekući grant - Podrška učešću i organizaciji sajmova i manifestacija u svrhu razvoja privrede i preduzetništva</t>
  </si>
  <si>
    <t>Tekući grant za provođenje Strategije razvoja MSP, preduzetništva i uspostavljanja poslovnih zona</t>
  </si>
  <si>
    <t>Naziv potrošačke jedinice: Republički zavod za standardizaciju i metrologiju</t>
  </si>
  <si>
    <t>Naziv potrošačke jedinice: Ministarstvo trgovine i turizma</t>
  </si>
  <si>
    <t>Projekat "Naše je bolje"</t>
  </si>
  <si>
    <t>Tekući grant za zaštitu potrošača</t>
  </si>
  <si>
    <t>Naziv potrošačke jedinice: Ministarstvo za prostorno uređenje, građevinarstvo i ekologiju</t>
  </si>
  <si>
    <t>Naziv potrošačke jedinice: Republička direkcija za obnovu i izgradnju</t>
  </si>
  <si>
    <t>Naziv potrošačke jedinice: Ministarstvo rada i boračko-invalidske zaštite</t>
  </si>
  <si>
    <t>Tekući grantovi za socijalnu zaštitu penzionera</t>
  </si>
  <si>
    <t>Tekuće doznake za unapređenje materijalnog položaja boraca sa navršenih 65 godina života</t>
  </si>
  <si>
    <t>Tekuće doznake za zaštitu žrtava torture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</si>
  <si>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</si>
  <si>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</si>
  <si>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- Program zapošljavanja u privredi</t>
  </si>
  <si>
    <t>Transfer Zavodu za zapošljavanje za zapošljavanje i samozapošljavanje ranjivih kategorija i unapređenje tržišta rada</t>
  </si>
  <si>
    <t>Transfer Fondu za zdravstveno osiguranje za zdravstvenu zaštitu boraca, vojnih invalida, PPB i CŽR</t>
  </si>
  <si>
    <t>Transfer Agenciji za mirno rješavanje radnih sporova</t>
  </si>
  <si>
    <t>Izdaci za otplatu neizmirenih obaveza iz ranijih godina - godišnji borački dodatak, doznake za odlikovane borce i otpremnine po članu 152. Zakona o radu</t>
  </si>
  <si>
    <t>Naziv potrošačke jedinice: Fond za penzijsko i invalidsko osiguranje Republike Srpske</t>
  </si>
  <si>
    <t xml:space="preserve">Naziv potrošačke jedinice: Ministarstvo za evropske integracije i međunarodnu saradnju </t>
  </si>
  <si>
    <t>Transferi predstavništvima Republike Srpske u inostranstvu</t>
  </si>
  <si>
    <t>Naziv potrošačke jedinice: Glavna služba za reviziju javnog sektora Republike Srpske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</si>
  <si>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</si>
  <si>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</si>
  <si>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</si>
  <si>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</si>
  <si>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Tekući grant za troškove sistematskih pregleda sportista</t>
  </si>
  <si>
    <t>Transfer Fondu za dječiju zaštitu - "Fond treće i četvrto dijete"</t>
  </si>
  <si>
    <t>Naziv potrošačke jedinice: Ostala budžetska potrošnja</t>
  </si>
  <si>
    <t>Broj potrošačke jedinice: 006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</si>
  <si>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</si>
  <si>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</si>
  <si>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Subvencija troškova inicijalne fiskalizacije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</si>
  <si>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</si>
  <si>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</si>
  <si>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</si>
  <si>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</si>
  <si>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</si>
  <si>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</si>
  <si>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</si>
  <si>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</si>
  <si>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Naziv potrošačke jedinice: Javne investicije</t>
  </si>
  <si>
    <t>Broj potrošačke jedinice: 005</t>
  </si>
  <si>
    <t>UKUPNO:</t>
  </si>
  <si>
    <t>PRIHODI I PRIMICI BUDžETSKIH KORISNIKA OSTVARENI PO POSEBNIM PROPISIMA (FOND 02)</t>
  </si>
  <si>
    <t>RASPODJELA SUFICITA IZ RANIJIH PERIODA / NEUTROŠENA SREDSTVA</t>
  </si>
  <si>
    <t>Ostale naknade po raznim osnovama</t>
  </si>
  <si>
    <t>Rebalans budžeta Republike Srpske za
2025. godinu
(Fond 02)</t>
  </si>
  <si>
    <t>Indirektni porezi prukupljeni preko UIO - zbirno</t>
  </si>
  <si>
    <t>Naknade i takse i prihodi od pružanja javnih usluga</t>
  </si>
  <si>
    <t>P r i m i c i  z a  n e f i n a n s i j s k u  i m o v i n u</t>
  </si>
  <si>
    <t xml:space="preserve">O s t a l i   p r i m i c i </t>
  </si>
  <si>
    <t xml:space="preserve">Ostali primici </t>
  </si>
  <si>
    <t xml:space="preserve">O s t a l i   p r i m i c i   </t>
  </si>
  <si>
    <t>P r i m i c i  z a   n e f i n a n s i j s k u  i m o v i n u  i z  t r a n s a k c i j a  i z m e đ u  i l i  u n u t a r  j e d i n i c a  v l a s t i</t>
  </si>
  <si>
    <t>P r i m i c i  o d  f i n a n s i j s k e  i m o v i n e</t>
  </si>
  <si>
    <t>Transferi od ostalih jediica vlasti</t>
  </si>
  <si>
    <t>Naziv potrošačke jedinice: Naziv potrošačke jedinice: Đački domovi</t>
  </si>
  <si>
    <t>Naziv potrošačke jedinice: Kazneno - popravni zavod Banja Luka - Privredna jedinica "Tunjice"</t>
  </si>
  <si>
    <t>Naziv potrošačke jedinice: Kazneno - popravni zavod Foča - Privredna jedinica "Drina"</t>
  </si>
  <si>
    <t>Naziv potrošačke jedinice: Kazneno - popravni zavod Bijeljina - Privredna jedinica "3. maj"</t>
  </si>
  <si>
    <t>Naziv potrošačke jedinice: Kazneno - popravni zavod Doboj - Privredna jedinica "Spreča"</t>
  </si>
  <si>
    <t>Naziv potrošačke jedinice: Kazneno - popravni zavod Istočno Sarajevo - Privredna jedinica "Privrednik"</t>
  </si>
  <si>
    <t>Naziv potrošačke jedinice: Kazneno - popravni zavod Trebinje - Privredna jedinica "Pudarica"</t>
  </si>
  <si>
    <t xml:space="preserve">Naziv potrošačke jedinice: Agencija za upravljanje oduzetom imovinom </t>
  </si>
  <si>
    <t xml:space="preserve">Naziv potrošačke jedinice: Viši privredni sud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</si>
</sst>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  <numFmt numFmtId="180" formatCode="_-* #,##0.00\ _K_M_-;\-* #,##0.00\ _K_M_-;_-* &quot;-&quot;??\ _K_M_-;_-@_-"/>
  </numFmts>
  <fonts count="44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6"/>
      <name val="Times New Roman"/>
      <family val="1"/>
      <charset val="238"/>
    </font>
    <font>
      <b/>
      <sz val="20"/>
      <name val="Times New Roman"/>
      <family val="1"/>
      <charset val="238"/>
    </font>
    <font>
      <sz val="20"/>
      <name val="Times New Roman"/>
      <family val="1"/>
      <charset val="238"/>
    </font>
    <font>
      <b/>
      <sz val="20"/>
      <color rgb="FFFF0000"/>
      <name val="Times New Roman"/>
      <family val="1"/>
      <charset val="238"/>
    </font>
    <font>
      <b/>
      <i/>
      <sz val="20"/>
      <name val="Times New Roman"/>
      <family val="1"/>
      <charset val="238"/>
    </font>
    <font>
      <sz val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96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71" fontId="9" fillId="0" borderId="0" applyFont="0" applyFill="0" applyBorder="0" applyAlignment="0" applyProtection="0"/>
    <xf numFmtId="0" fontId="11" fillId="27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4" borderId="0" applyNumberFormat="0" applyBorder="0" applyAlignment="0" applyProtection="0"/>
    <xf numFmtId="0" fontId="12" fillId="18" borderId="0" applyNumberFormat="0" applyBorder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4" fillId="36" borderId="10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15" fillId="0" borderId="0">
      <alignment horizontal="right" vertical="top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2" fillId="0" borderId="14" applyNumberFormat="0" applyFill="0" applyAlignment="0" applyProtection="0"/>
    <xf numFmtId="0" fontId="23" fillId="37" borderId="0" applyNumberFormat="0" applyBorder="0" applyAlignment="0" applyProtection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176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6" fontId="24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4" fillId="0" borderId="0"/>
    <xf numFmtId="0" fontId="4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3" fillId="0" borderId="0"/>
    <xf numFmtId="0" fontId="6" fillId="0" borderId="0"/>
    <xf numFmtId="0" fontId="13" fillId="35" borderId="19" applyNumberFormat="0" applyAlignment="0" applyProtection="0"/>
    <xf numFmtId="0" fontId="21" fillId="22" borderId="19" applyNumberFormat="0" applyAlignment="0" applyProtection="0"/>
    <xf numFmtId="0" fontId="6" fillId="38" borderId="20" applyNumberFormat="0" applyFont="0" applyAlignment="0" applyProtection="0"/>
    <xf numFmtId="0" fontId="6" fillId="38" borderId="20" applyNumberFormat="0" applyFont="0" applyAlignment="0" applyProtection="0"/>
    <xf numFmtId="0" fontId="26" fillId="35" borderId="21" applyNumberFormat="0" applyAlignment="0" applyProtection="0"/>
    <xf numFmtId="0" fontId="29" fillId="0" borderId="22" applyNumberFormat="0" applyFill="0" applyAlignment="0" applyProtection="0"/>
    <xf numFmtId="0" fontId="13" fillId="35" borderId="19" applyNumberFormat="0" applyAlignment="0" applyProtection="0"/>
    <xf numFmtId="0" fontId="13" fillId="35" borderId="19" applyNumberFormat="0" applyAlignment="0" applyProtection="0"/>
    <xf numFmtId="0" fontId="21" fillId="22" borderId="19" applyNumberFormat="0" applyAlignment="0" applyProtection="0"/>
    <xf numFmtId="0" fontId="21" fillId="22" borderId="19" applyNumberFormat="0" applyAlignment="0" applyProtection="0"/>
    <xf numFmtId="0" fontId="6" fillId="38" borderId="20" applyNumberFormat="0" applyFont="0" applyAlignment="0" applyProtection="0"/>
    <xf numFmtId="0" fontId="6" fillId="38" borderId="20" applyNumberFormat="0" applyFont="0" applyAlignment="0" applyProtection="0"/>
    <xf numFmtId="0" fontId="6" fillId="38" borderId="20" applyNumberFormat="0" applyFont="0" applyAlignment="0" applyProtection="0"/>
    <xf numFmtId="0" fontId="6" fillId="38" borderId="20" applyNumberFormat="0" applyFont="0" applyAlignment="0" applyProtection="0"/>
    <xf numFmtId="0" fontId="26" fillId="35" borderId="21" applyNumberFormat="0" applyAlignment="0" applyProtection="0"/>
    <xf numFmtId="0" fontId="26" fillId="35" borderId="21" applyNumberFormat="0" applyAlignment="0" applyProtection="0"/>
    <xf numFmtId="0" fontId="29" fillId="0" borderId="22" applyNumberFormat="0" applyFill="0" applyAlignment="0" applyProtection="0"/>
    <xf numFmtId="0" fontId="29" fillId="0" borderId="22" applyNumberFormat="0" applyFill="0" applyAlignment="0" applyProtection="0"/>
    <xf numFmtId="0" fontId="13" fillId="35" borderId="19" applyNumberFormat="0" applyAlignment="0" applyProtection="0"/>
    <xf numFmtId="0" fontId="21" fillId="22" borderId="19" applyNumberFormat="0" applyAlignment="0" applyProtection="0"/>
    <xf numFmtId="0" fontId="6" fillId="38" borderId="20" applyNumberFormat="0" applyFont="0" applyAlignment="0" applyProtection="0"/>
    <xf numFmtId="0" fontId="6" fillId="38" borderId="20" applyNumberFormat="0" applyFont="0" applyAlignment="0" applyProtection="0"/>
    <xf numFmtId="0" fontId="26" fillId="35" borderId="21" applyNumberFormat="0" applyAlignment="0" applyProtection="0"/>
    <xf numFmtId="0" fontId="29" fillId="0" borderId="22" applyNumberFormat="0" applyFill="0" applyAlignment="0" applyProtection="0"/>
    <xf numFmtId="0" fontId="13" fillId="35" borderId="19" applyNumberFormat="0" applyAlignment="0" applyProtection="0"/>
    <xf numFmtId="0" fontId="13" fillId="35" borderId="19" applyNumberFormat="0" applyAlignment="0" applyProtection="0"/>
    <xf numFmtId="0" fontId="21" fillId="22" borderId="19" applyNumberFormat="0" applyAlignment="0" applyProtection="0"/>
    <xf numFmtId="0" fontId="21" fillId="22" borderId="19" applyNumberFormat="0" applyAlignment="0" applyProtection="0"/>
    <xf numFmtId="0" fontId="6" fillId="38" borderId="20" applyNumberFormat="0" applyFont="0" applyAlignment="0" applyProtection="0"/>
    <xf numFmtId="0" fontId="6" fillId="38" borderId="20" applyNumberFormat="0" applyFont="0" applyAlignment="0" applyProtection="0"/>
    <xf numFmtId="0" fontId="6" fillId="38" borderId="20" applyNumberFormat="0" applyFont="0" applyAlignment="0" applyProtection="0"/>
    <xf numFmtId="0" fontId="6" fillId="38" borderId="20" applyNumberFormat="0" applyFont="0" applyAlignment="0" applyProtection="0"/>
    <xf numFmtId="0" fontId="26" fillId="35" borderId="21" applyNumberFormat="0" applyAlignment="0" applyProtection="0"/>
    <xf numFmtId="0" fontId="26" fillId="35" borderId="21" applyNumberFormat="0" applyAlignment="0" applyProtection="0"/>
    <xf numFmtId="0" fontId="29" fillId="0" borderId="22" applyNumberFormat="0" applyFill="0" applyAlignment="0" applyProtection="0"/>
    <xf numFmtId="0" fontId="29" fillId="0" borderId="22" applyNumberFormat="0" applyFill="0" applyAlignment="0" applyProtection="0"/>
    <xf numFmtId="180" fontId="43" fillId="0" borderId="0" applyFont="0" applyFill="0" applyBorder="0" applyAlignment="0" applyProtection="0"/>
  </cellStyleXfs>
  <cellXfs count="255">
    <xf numFmtId="0" fontId="0" fillId="0" borderId="0" xfId="0"/>
    <xf numFmtId="3" fontId="32" fillId="0" borderId="3" xfId="0" applyNumberFormat="1" applyFont="1" applyFill="1" applyBorder="1" applyAlignment="1" applyProtection="1">
      <alignment horizontal="center" vertical="center" wrapText="1"/>
    </xf>
    <xf numFmtId="3" fontId="32" fillId="0" borderId="7" xfId="0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 wrapText="1"/>
    </xf>
    <xf numFmtId="0" fontId="33" fillId="0" borderId="0" xfId="2" applyFont="1" applyFill="1" applyBorder="1" applyAlignment="1" applyProtection="1">
      <alignment horizontal="left" vertical="center" wrapText="1"/>
    </xf>
    <xf numFmtId="0" fontId="33" fillId="0" borderId="0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vertical="center" wrapText="1"/>
    </xf>
    <xf numFmtId="0" fontId="34" fillId="0" borderId="5" xfId="2" quotePrefix="1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vertical="center" wrapText="1"/>
    </xf>
    <xf numFmtId="0" fontId="32" fillId="0" borderId="5" xfId="2" quotePrefix="1" applyFont="1" applyFill="1" applyBorder="1" applyAlignment="1" applyProtection="1">
      <alignment horizontal="left" vertical="center"/>
    </xf>
    <xf numFmtId="0" fontId="32" fillId="0" borderId="0" xfId="2" quotePrefix="1" applyFont="1" applyFill="1" applyBorder="1" applyAlignment="1" applyProtection="1">
      <alignment horizontal="left" vertical="center"/>
    </xf>
    <xf numFmtId="0" fontId="32" fillId="0" borderId="0" xfId="2" applyFont="1" applyFill="1" applyBorder="1" applyAlignment="1" applyProtection="1">
      <alignment vertical="center" wrapText="1"/>
    </xf>
    <xf numFmtId="0" fontId="34" fillId="0" borderId="0" xfId="2" quotePrefix="1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right" vertical="center"/>
    </xf>
    <xf numFmtId="0" fontId="33" fillId="0" borderId="0" xfId="2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>
      <alignment vertical="center"/>
    </xf>
    <xf numFmtId="1" fontId="33" fillId="0" borderId="0" xfId="0" applyNumberFormat="1" applyFont="1" applyFill="1" applyBorder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1" fontId="32" fillId="0" borderId="0" xfId="0" applyNumberFormat="1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5" fillId="0" borderId="1" xfId="0" applyFont="1" applyFill="1" applyBorder="1" applyAlignment="1" applyProtection="1">
      <alignment vertical="center"/>
    </xf>
    <xf numFmtId="3" fontId="35" fillId="0" borderId="1" xfId="0" applyNumberFormat="1" applyFont="1" applyFill="1" applyBorder="1" applyAlignment="1" applyProtection="1">
      <alignment vertical="center" wrapText="1"/>
    </xf>
    <xf numFmtId="3" fontId="35" fillId="0" borderId="1" xfId="0" applyNumberFormat="1" applyFont="1" applyFill="1" applyBorder="1" applyAlignment="1" applyProtection="1">
      <alignment vertical="center"/>
    </xf>
    <xf numFmtId="3" fontId="35" fillId="0" borderId="3" xfId="0" applyNumberFormat="1" applyFont="1" applyFill="1" applyBorder="1" applyAlignment="1" applyProtection="1">
      <alignment horizontal="center" vertical="center" wrapText="1"/>
    </xf>
    <xf numFmtId="3" fontId="35" fillId="0" borderId="7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vertical="center" wrapText="1"/>
    </xf>
    <xf numFmtId="1" fontId="36" fillId="0" borderId="3" xfId="0" applyNumberFormat="1" applyFont="1" applyFill="1" applyBorder="1" applyAlignment="1" applyProtection="1">
      <alignment horizontal="center" vertical="center"/>
    </xf>
    <xf numFmtId="0" fontId="36" fillId="0" borderId="3" xfId="0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1" fontId="36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center" vertical="center" wrapText="1"/>
    </xf>
    <xf numFmtId="3" fontId="36" fillId="0" borderId="0" xfId="1" applyNumberFormat="1" applyFont="1" applyFill="1" applyBorder="1" applyAlignment="1">
      <alignment vertical="center"/>
    </xf>
    <xf numFmtId="1" fontId="35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/>
    </xf>
    <xf numFmtId="1" fontId="37" fillId="0" borderId="0" xfId="0" applyNumberFormat="1" applyFont="1" applyFill="1" applyBorder="1" applyAlignment="1" applyProtection="1">
      <alignment horizontal="left" vertical="center"/>
    </xf>
    <xf numFmtId="2" fontId="37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right" vertical="center"/>
    </xf>
    <xf numFmtId="0" fontId="37" fillId="0" borderId="0" xfId="0" applyFont="1" applyFill="1" applyBorder="1" applyAlignment="1" applyProtection="1">
      <alignment horizontal="left" vertical="center" wrapText="1"/>
    </xf>
    <xf numFmtId="0" fontId="36" fillId="0" borderId="0" xfId="0" applyFont="1" applyFill="1" applyBorder="1" applyAlignment="1" applyProtection="1">
      <alignment horizontal="right" vertical="center"/>
    </xf>
    <xf numFmtId="2" fontId="36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>
      <alignment vertical="center"/>
    </xf>
    <xf numFmtId="1" fontId="36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 applyProtection="1">
      <alignment horizontal="righ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 applyProtection="1">
      <alignment horizontal="left" vertical="center"/>
    </xf>
    <xf numFmtId="0" fontId="37" fillId="0" borderId="0" xfId="0" applyFont="1" applyFill="1" applyBorder="1" applyAlignment="1">
      <alignment vertical="center" wrapText="1"/>
    </xf>
    <xf numFmtId="1" fontId="35" fillId="0" borderId="7" xfId="0" applyNumberFormat="1" applyFont="1" applyFill="1" applyBorder="1" applyAlignment="1" applyProtection="1">
      <alignment horizontal="center" vertical="center"/>
    </xf>
    <xf numFmtId="0" fontId="35" fillId="0" borderId="7" xfId="0" applyFont="1" applyFill="1" applyBorder="1" applyAlignment="1" applyProtection="1">
      <alignment horizontal="left" vertical="center" wrapText="1"/>
    </xf>
    <xf numFmtId="3" fontId="35" fillId="0" borderId="7" xfId="0" applyNumberFormat="1" applyFont="1" applyFill="1" applyBorder="1" applyAlignment="1" applyProtection="1">
      <alignment horizontal="right" vertical="center"/>
    </xf>
    <xf numFmtId="1" fontId="35" fillId="0" borderId="0" xfId="0" applyNumberFormat="1" applyFont="1" applyFill="1" applyBorder="1" applyAlignment="1" applyProtection="1">
      <alignment horizontal="center" vertical="center"/>
    </xf>
    <xf numFmtId="3" fontId="35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 wrapText="1"/>
    </xf>
    <xf numFmtId="1" fontId="35" fillId="0" borderId="0" xfId="0" applyNumberFormat="1" applyFont="1" applyFill="1" applyBorder="1" applyAlignment="1" applyProtection="1">
      <alignment vertical="center"/>
    </xf>
    <xf numFmtId="1" fontId="35" fillId="0" borderId="0" xfId="0" applyNumberFormat="1" applyFont="1" applyFill="1" applyBorder="1" applyAlignment="1" applyProtection="1">
      <alignment vertical="center" wrapText="1"/>
    </xf>
    <xf numFmtId="3" fontId="35" fillId="0" borderId="0" xfId="0" applyNumberFormat="1" applyFont="1" applyFill="1" applyBorder="1" applyAlignment="1" applyProtection="1">
      <alignment horizontal="right" vertical="center" wrapText="1"/>
    </xf>
    <xf numFmtId="1" fontId="37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 applyProtection="1">
      <alignment horizontal="lef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right" vertical="center" wrapText="1"/>
    </xf>
    <xf numFmtId="3" fontId="35" fillId="0" borderId="0" xfId="0" applyNumberFormat="1" applyFont="1" applyFill="1" applyBorder="1" applyAlignment="1">
      <alignment horizontal="right" vertical="center"/>
    </xf>
    <xf numFmtId="1" fontId="35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 wrapText="1"/>
    </xf>
    <xf numFmtId="1" fontId="36" fillId="0" borderId="3" xfId="0" applyNumberFormat="1" applyFont="1" applyFill="1" applyBorder="1" applyAlignment="1" applyProtection="1">
      <alignment horizontal="center" vertical="center" wrapText="1"/>
    </xf>
    <xf numFmtId="0" fontId="35" fillId="0" borderId="3" xfId="0" applyFont="1" applyFill="1" applyBorder="1" applyAlignment="1" applyProtection="1">
      <alignment horizontal="left" vertical="center" wrapText="1"/>
    </xf>
    <xf numFmtId="3" fontId="35" fillId="0" borderId="3" xfId="0" applyNumberFormat="1" applyFont="1" applyFill="1" applyBorder="1" applyAlignment="1" applyProtection="1">
      <alignment horizontal="right" vertical="center" wrapText="1"/>
    </xf>
    <xf numFmtId="2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>
      <alignment vertical="center"/>
    </xf>
    <xf numFmtId="3" fontId="35" fillId="0" borderId="3" xfId="0" applyNumberFormat="1" applyFont="1" applyFill="1" applyBorder="1" applyAlignment="1" applyProtection="1">
      <alignment horizontal="right" vertical="center"/>
    </xf>
    <xf numFmtId="3" fontId="35" fillId="0" borderId="6" xfId="0" applyNumberFormat="1" applyFont="1" applyFill="1" applyBorder="1" applyAlignment="1" applyProtection="1">
      <alignment horizontal="right" vertical="center"/>
    </xf>
    <xf numFmtId="1" fontId="35" fillId="0" borderId="3" xfId="0" applyNumberFormat="1" applyFont="1" applyFill="1" applyBorder="1" applyAlignment="1" applyProtection="1">
      <alignment horizontal="center" vertical="center"/>
    </xf>
    <xf numFmtId="1" fontId="36" fillId="0" borderId="0" xfId="3" applyNumberFormat="1" applyFont="1" applyFill="1" applyBorder="1" applyAlignment="1" applyProtection="1">
      <alignment vertical="center"/>
    </xf>
    <xf numFmtId="2" fontId="36" fillId="0" borderId="0" xfId="3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/>
    </xf>
    <xf numFmtId="1" fontId="35" fillId="0" borderId="6" xfId="0" applyNumberFormat="1" applyFont="1" applyFill="1" applyBorder="1" applyAlignment="1" applyProtection="1">
      <alignment horizontal="center" vertical="center"/>
    </xf>
    <xf numFmtId="0" fontId="35" fillId="0" borderId="6" xfId="0" applyFont="1" applyFill="1" applyBorder="1" applyAlignment="1" applyProtection="1">
      <alignment horizontal="left" vertical="center" wrapText="1"/>
    </xf>
    <xf numFmtId="0" fontId="36" fillId="0" borderId="0" xfId="3" applyFont="1" applyFill="1" applyBorder="1" applyAlignment="1" applyProtection="1">
      <alignment horizontal="left" vertical="center" wrapText="1"/>
    </xf>
    <xf numFmtId="0" fontId="36" fillId="0" borderId="6" xfId="0" applyFont="1" applyFill="1" applyBorder="1" applyAlignment="1">
      <alignment vertical="center"/>
    </xf>
    <xf numFmtId="3" fontId="37" fillId="0" borderId="0" xfId="0" applyNumberFormat="1" applyFont="1" applyFill="1" applyBorder="1" applyAlignment="1">
      <alignment horizontal="right" vertical="center"/>
    </xf>
    <xf numFmtId="0" fontId="35" fillId="0" borderId="0" xfId="0" applyNumberFormat="1" applyFont="1" applyFill="1" applyBorder="1" applyAlignment="1" applyProtection="1">
      <alignment horizontal="left" vertical="center" wrapText="1"/>
    </xf>
    <xf numFmtId="4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 applyProtection="1">
      <alignment horizontal="left" vertical="center" wrapText="1"/>
    </xf>
    <xf numFmtId="0" fontId="35" fillId="0" borderId="7" xfId="0" applyFont="1" applyFill="1" applyBorder="1" applyAlignment="1">
      <alignment vertical="center"/>
    </xf>
    <xf numFmtId="0" fontId="35" fillId="0" borderId="6" xfId="0" applyFont="1" applyFill="1" applyBorder="1" applyAlignment="1">
      <alignment vertical="center"/>
    </xf>
    <xf numFmtId="0" fontId="37" fillId="0" borderId="0" xfId="0" applyFont="1" applyFill="1" applyBorder="1" applyAlignment="1">
      <alignment horizontal="left" vertical="center"/>
    </xf>
    <xf numFmtId="0" fontId="36" fillId="0" borderId="7" xfId="0" applyFont="1" applyFill="1" applyBorder="1" applyAlignment="1">
      <alignment horizontal="left" vertical="center"/>
    </xf>
    <xf numFmtId="0" fontId="35" fillId="0" borderId="7" xfId="0" applyFont="1" applyFill="1" applyBorder="1" applyAlignment="1">
      <alignment horizontal="left" vertical="center"/>
    </xf>
    <xf numFmtId="3" fontId="37" fillId="0" borderId="0" xfId="3" applyNumberFormat="1" applyFont="1" applyFill="1" applyBorder="1" applyAlignment="1" applyProtection="1">
      <alignment horizontal="right"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 applyProtection="1">
      <alignment vertical="center"/>
    </xf>
    <xf numFmtId="1" fontId="33" fillId="0" borderId="3" xfId="0" applyNumberFormat="1" applyFont="1" applyFill="1" applyBorder="1" applyAlignment="1" applyProtection="1">
      <alignment horizontal="center" vertical="center"/>
    </xf>
    <xf numFmtId="0" fontId="33" fillId="0" borderId="3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 wrapText="1"/>
    </xf>
    <xf numFmtId="3" fontId="33" fillId="0" borderId="0" xfId="1" applyNumberFormat="1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horizontal="righ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center" vertical="center"/>
    </xf>
    <xf numFmtId="3" fontId="32" fillId="0" borderId="0" xfId="0" applyNumberFormat="1" applyFont="1" applyFill="1" applyBorder="1" applyAlignment="1" applyProtection="1">
      <alignment horizontal="right" vertical="center"/>
    </xf>
    <xf numFmtId="3" fontId="33" fillId="0" borderId="0" xfId="0" applyNumberFormat="1" applyFont="1" applyFill="1" applyBorder="1" applyAlignment="1" applyProtection="1">
      <alignment horizontal="right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1" fontId="32" fillId="0" borderId="3" xfId="0" applyNumberFormat="1" applyFont="1" applyFill="1" applyBorder="1" applyAlignment="1" applyProtection="1">
      <alignment horizontal="center" vertical="center"/>
    </xf>
    <xf numFmtId="0" fontId="32" fillId="0" borderId="3" xfId="0" applyFont="1" applyFill="1" applyBorder="1" applyAlignment="1" applyProtection="1">
      <alignment horizontal="left" vertical="center" wrapText="1"/>
    </xf>
    <xf numFmtId="3" fontId="32" fillId="0" borderId="3" xfId="0" applyNumberFormat="1" applyFont="1" applyFill="1" applyBorder="1" applyAlignment="1" applyProtection="1">
      <alignment horizontal="right" vertical="center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4" fontId="32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2" applyNumberFormat="1" applyFont="1" applyFill="1" applyBorder="1" applyAlignment="1" applyProtection="1">
      <alignment vertical="center" wrapText="1"/>
    </xf>
    <xf numFmtId="0" fontId="32" fillId="0" borderId="0" xfId="0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vertical="center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7" xfId="0" applyNumberFormat="1" applyFont="1" applyFill="1" applyBorder="1" applyAlignment="1" applyProtection="1">
      <alignment horizontal="center" vertical="center"/>
    </xf>
    <xf numFmtId="3" fontId="32" fillId="0" borderId="7" xfId="0" applyNumberFormat="1" applyFont="1" applyFill="1" applyBorder="1" applyAlignment="1" applyProtection="1">
      <alignment horizontal="right" vertical="center"/>
    </xf>
    <xf numFmtId="0" fontId="32" fillId="0" borderId="7" xfId="0" applyFont="1" applyFill="1" applyBorder="1" applyAlignment="1">
      <alignment vertical="center"/>
    </xf>
    <xf numFmtId="3" fontId="33" fillId="0" borderId="0" xfId="0" applyNumberFormat="1" applyFont="1" applyFill="1" applyBorder="1" applyAlignment="1">
      <alignment vertical="center"/>
    </xf>
    <xf numFmtId="1" fontId="32" fillId="0" borderId="6" xfId="0" applyNumberFormat="1" applyFont="1" applyFill="1" applyBorder="1" applyAlignment="1" applyProtection="1">
      <alignment horizontal="center" vertical="center"/>
    </xf>
    <xf numFmtId="0" fontId="32" fillId="0" borderId="6" xfId="0" applyFont="1" applyFill="1" applyBorder="1" applyAlignment="1" applyProtection="1">
      <alignment horizontal="left" vertical="center" wrapText="1"/>
    </xf>
    <xf numFmtId="3" fontId="32" fillId="0" borderId="6" xfId="0" applyNumberFormat="1" applyFont="1" applyFill="1" applyBorder="1" applyAlignment="1" applyProtection="1">
      <alignment horizontal="right" vertical="center"/>
    </xf>
    <xf numFmtId="0" fontId="32" fillId="0" borderId="6" xfId="0" applyFont="1" applyFill="1" applyBorder="1" applyAlignment="1">
      <alignment vertical="center"/>
    </xf>
    <xf numFmtId="1" fontId="32" fillId="0" borderId="0" xfId="0" applyNumberFormat="1" applyFont="1" applyFill="1" applyBorder="1" applyAlignment="1" applyProtection="1">
      <alignment vertical="center"/>
    </xf>
    <xf numFmtId="0" fontId="33" fillId="0" borderId="0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 applyProtection="1">
      <alignment horizontal="left" vertical="center" wrapText="1"/>
    </xf>
    <xf numFmtId="0" fontId="33" fillId="0" borderId="5" xfId="2" quotePrefix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left" vertical="center" wrapText="1"/>
    </xf>
    <xf numFmtId="0" fontId="33" fillId="0" borderId="7" xfId="0" applyFont="1" applyFill="1" applyBorder="1" applyAlignment="1">
      <alignment vertical="center"/>
    </xf>
    <xf numFmtId="3" fontId="36" fillId="0" borderId="3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>
      <alignment horizontal="left" vertical="center"/>
    </xf>
    <xf numFmtId="0" fontId="39" fillId="0" borderId="0" xfId="5" applyFont="1" applyFill="1" applyBorder="1" applyAlignment="1" applyProtection="1">
      <alignment vertical="center"/>
    </xf>
    <xf numFmtId="0" fontId="39" fillId="0" borderId="0" xfId="5" applyFont="1" applyFill="1" applyBorder="1" applyAlignment="1" applyProtection="1">
      <alignment horizontal="left" vertical="center" wrapText="1"/>
    </xf>
    <xf numFmtId="3" fontId="39" fillId="0" borderId="0" xfId="5" applyNumberFormat="1" applyFont="1" applyFill="1" applyBorder="1" applyAlignment="1" applyProtection="1">
      <alignment horizontal="right" vertical="center" wrapText="1"/>
    </xf>
    <xf numFmtId="0" fontId="40" fillId="0" borderId="0" xfId="5" applyFont="1" applyFill="1" applyBorder="1" applyAlignment="1" applyProtection="1">
      <alignment vertical="center"/>
    </xf>
    <xf numFmtId="0" fontId="40" fillId="0" borderId="0" xfId="5" applyFont="1" applyFill="1" applyBorder="1" applyAlignment="1" applyProtection="1">
      <alignment horizontal="center" vertical="center"/>
    </xf>
    <xf numFmtId="0" fontId="40" fillId="0" borderId="0" xfId="5" applyFont="1" applyFill="1" applyBorder="1" applyAlignment="1" applyProtection="1">
      <alignment vertical="center" wrapText="1"/>
    </xf>
    <xf numFmtId="3" fontId="40" fillId="0" borderId="0" xfId="5" applyNumberFormat="1" applyFont="1" applyFill="1" applyBorder="1" applyAlignment="1" applyProtection="1">
      <alignment horizontal="right" vertical="center" wrapText="1"/>
    </xf>
    <xf numFmtId="3" fontId="40" fillId="0" borderId="0" xfId="5" applyNumberFormat="1" applyFont="1" applyFill="1" applyBorder="1" applyAlignment="1" applyProtection="1">
      <alignment vertical="center"/>
    </xf>
    <xf numFmtId="0" fontId="39" fillId="0" borderId="2" xfId="5" applyFont="1" applyFill="1" applyBorder="1" applyAlignment="1" applyProtection="1">
      <alignment horizontal="center" vertical="center" wrapText="1"/>
    </xf>
    <xf numFmtId="0" fontId="39" fillId="0" borderId="7" xfId="5" applyFont="1" applyFill="1" applyBorder="1" applyAlignment="1" applyProtection="1">
      <alignment horizontal="center" vertical="center" wrapText="1"/>
    </xf>
    <xf numFmtId="3" fontId="39" fillId="0" borderId="7" xfId="0" applyNumberFormat="1" applyFont="1" applyFill="1" applyBorder="1" applyAlignment="1" applyProtection="1">
      <alignment horizontal="center" vertical="center" wrapText="1"/>
    </xf>
    <xf numFmtId="0" fontId="39" fillId="0" borderId="1" xfId="5" applyFont="1" applyFill="1" applyBorder="1" applyAlignment="1" applyProtection="1">
      <alignment horizontal="center" vertical="center" wrapText="1"/>
    </xf>
    <xf numFmtId="3" fontId="39" fillId="0" borderId="1" xfId="5" applyNumberFormat="1" applyFont="1" applyFill="1" applyBorder="1" applyAlignment="1" applyProtection="1">
      <alignment horizontal="center" vertical="center" wrapText="1"/>
    </xf>
    <xf numFmtId="0" fontId="39" fillId="0" borderId="0" xfId="5" applyFont="1" applyFill="1" applyBorder="1" applyAlignment="1" applyProtection="1">
      <alignment horizontal="center" vertical="center" wrapText="1"/>
    </xf>
    <xf numFmtId="3" fontId="39" fillId="0" borderId="0" xfId="5" applyNumberFormat="1" applyFont="1" applyFill="1" applyBorder="1" applyAlignment="1" applyProtection="1">
      <alignment vertical="center"/>
    </xf>
    <xf numFmtId="0" fontId="40" fillId="0" borderId="0" xfId="5" applyFont="1" applyFill="1" applyBorder="1" applyAlignment="1" applyProtection="1">
      <alignment horizontal="right" vertical="center" wrapText="1"/>
    </xf>
    <xf numFmtId="0" fontId="40" fillId="0" borderId="0" xfId="5" applyFont="1" applyFill="1" applyBorder="1" applyAlignment="1" applyProtection="1">
      <alignment horizontal="left" vertical="center" wrapText="1"/>
    </xf>
    <xf numFmtId="1" fontId="40" fillId="3" borderId="2" xfId="0" applyNumberFormat="1" applyFont="1" applyFill="1" applyBorder="1" applyAlignment="1" applyProtection="1">
      <alignment horizontal="center" vertical="center"/>
    </xf>
    <xf numFmtId="0" fontId="39" fillId="3" borderId="7" xfId="0" applyFont="1" applyFill="1" applyBorder="1" applyAlignment="1" applyProtection="1">
      <alignment horizontal="left" vertical="center" wrapText="1"/>
    </xf>
    <xf numFmtId="3" fontId="39" fillId="3" borderId="7" xfId="0" applyNumberFormat="1" applyFont="1" applyFill="1" applyBorder="1" applyAlignment="1" applyProtection="1">
      <alignment horizontal="right" vertical="center" wrapText="1"/>
    </xf>
    <xf numFmtId="0" fontId="39" fillId="2" borderId="0" xfId="5" applyFont="1" applyFill="1" applyBorder="1" applyAlignment="1" applyProtection="1">
      <alignment vertical="center"/>
    </xf>
    <xf numFmtId="0" fontId="39" fillId="0" borderId="0" xfId="5" applyFont="1" applyFill="1" applyBorder="1" applyAlignment="1" applyProtection="1">
      <alignment horizontal="right" vertical="center" wrapText="1"/>
    </xf>
    <xf numFmtId="1" fontId="40" fillId="0" borderId="0" xfId="0" applyNumberFormat="1" applyFont="1" applyFill="1" applyBorder="1" applyAlignment="1" applyProtection="1">
      <alignment horizontal="right" vertical="center"/>
    </xf>
    <xf numFmtId="0" fontId="40" fillId="0" borderId="0" xfId="0" applyFont="1" applyFill="1" applyBorder="1" applyAlignment="1" applyProtection="1">
      <alignment horizontal="left" vertical="center"/>
    </xf>
    <xf numFmtId="0" fontId="41" fillId="0" borderId="0" xfId="5" applyFont="1" applyFill="1" applyBorder="1" applyAlignment="1" applyProtection="1">
      <alignment vertical="center"/>
    </xf>
    <xf numFmtId="0" fontId="39" fillId="0" borderId="0" xfId="2" applyFont="1" applyFill="1" applyBorder="1" applyProtection="1"/>
    <xf numFmtId="0" fontId="40" fillId="0" borderId="0" xfId="2" applyFont="1" applyFill="1" applyBorder="1" applyAlignment="1" applyProtection="1">
      <alignment wrapText="1"/>
    </xf>
    <xf numFmtId="3" fontId="39" fillId="0" borderId="0" xfId="2" applyNumberFormat="1" applyFont="1" applyFill="1" applyBorder="1" applyAlignment="1" applyProtection="1">
      <alignment horizontal="right" wrapText="1"/>
    </xf>
    <xf numFmtId="0" fontId="40" fillId="0" borderId="0" xfId="2" applyFont="1" applyFill="1" applyBorder="1" applyProtection="1"/>
    <xf numFmtId="0" fontId="39" fillId="0" borderId="0" xfId="2" applyFont="1" applyFill="1" applyBorder="1" applyAlignment="1" applyProtection="1">
      <alignment vertical="center"/>
    </xf>
    <xf numFmtId="0" fontId="39" fillId="0" borderId="0" xfId="2" applyFont="1" applyFill="1" applyBorder="1" applyAlignment="1" applyProtection="1">
      <alignment vertical="center" wrapText="1"/>
    </xf>
    <xf numFmtId="3" fontId="39" fillId="0" borderId="0" xfId="2" applyNumberFormat="1" applyFont="1" applyFill="1" applyBorder="1" applyAlignment="1" applyProtection="1">
      <alignment horizontal="right" vertical="center" wrapText="1"/>
    </xf>
    <xf numFmtId="0" fontId="39" fillId="0" borderId="6" xfId="5" applyFont="1" applyFill="1" applyBorder="1" applyAlignment="1" applyProtection="1">
      <alignment horizontal="center" vertical="center" wrapText="1"/>
    </xf>
    <xf numFmtId="0" fontId="39" fillId="0" borderId="0" xfId="2" applyFont="1" applyFill="1" applyBorder="1" applyAlignment="1" applyProtection="1">
      <alignment horizontal="left" vertical="center"/>
    </xf>
    <xf numFmtId="0" fontId="39" fillId="0" borderId="0" xfId="2" applyFont="1" applyFill="1" applyBorder="1" applyAlignment="1" applyProtection="1">
      <alignment horizontal="center" vertical="center" wrapText="1"/>
    </xf>
    <xf numFmtId="0" fontId="39" fillId="0" borderId="0" xfId="2" applyFont="1" applyFill="1" applyBorder="1" applyAlignment="1" applyProtection="1">
      <alignment horizontal="left" vertical="center" wrapText="1"/>
    </xf>
    <xf numFmtId="0" fontId="42" fillId="0" borderId="0" xfId="2" applyFont="1" applyFill="1" applyBorder="1" applyAlignment="1" applyProtection="1">
      <alignment horizontal="left" vertical="center" wrapText="1"/>
    </xf>
    <xf numFmtId="3" fontId="42" fillId="0" borderId="0" xfId="2" applyNumberFormat="1" applyFont="1" applyFill="1" applyBorder="1" applyAlignment="1" applyProtection="1">
      <alignment horizontal="right" vertical="center" wrapText="1"/>
    </xf>
    <xf numFmtId="0" fontId="40" fillId="0" borderId="0" xfId="2" quotePrefix="1" applyFont="1" applyFill="1" applyBorder="1" applyAlignment="1" applyProtection="1">
      <alignment horizontal="right" vertical="center"/>
    </xf>
    <xf numFmtId="0" fontId="40" fillId="0" borderId="0" xfId="2" applyFont="1" applyFill="1" applyBorder="1" applyAlignment="1" applyProtection="1">
      <alignment horizontal="left" vertical="center" wrapText="1"/>
    </xf>
    <xf numFmtId="3" fontId="40" fillId="0" borderId="0" xfId="2" quotePrefix="1" applyNumberFormat="1" applyFont="1" applyFill="1" applyBorder="1" applyAlignment="1" applyProtection="1">
      <alignment horizontal="right" vertical="center" wrapText="1"/>
    </xf>
    <xf numFmtId="0" fontId="40" fillId="0" borderId="0" xfId="2" applyFont="1" applyFill="1" applyBorder="1" applyAlignment="1" applyProtection="1">
      <alignment vertical="center" wrapText="1"/>
    </xf>
    <xf numFmtId="0" fontId="42" fillId="0" borderId="0" xfId="2" quotePrefix="1" applyFont="1" applyFill="1" applyBorder="1" applyAlignment="1" applyProtection="1">
      <alignment horizontal="left" vertical="center"/>
    </xf>
    <xf numFmtId="0" fontId="42" fillId="0" borderId="0" xfId="2" applyFont="1" applyFill="1" applyBorder="1" applyAlignment="1" applyProtection="1">
      <alignment vertical="center" wrapText="1"/>
    </xf>
    <xf numFmtId="3" fontId="42" fillId="0" borderId="0" xfId="2" quotePrefix="1" applyNumberFormat="1" applyFont="1" applyFill="1" applyBorder="1" applyAlignment="1" applyProtection="1">
      <alignment horizontal="right" vertical="center" wrapText="1"/>
    </xf>
    <xf numFmtId="0" fontId="42" fillId="0" borderId="0" xfId="2" applyFont="1" applyFill="1" applyBorder="1" applyProtection="1"/>
    <xf numFmtId="0" fontId="39" fillId="0" borderId="0" xfId="2" quotePrefix="1" applyFont="1" applyFill="1" applyBorder="1" applyAlignment="1" applyProtection="1">
      <alignment horizontal="left" vertical="center"/>
    </xf>
    <xf numFmtId="3" fontId="39" fillId="0" borderId="0" xfId="2" quotePrefix="1" applyNumberFormat="1" applyFont="1" applyFill="1" applyBorder="1" applyAlignment="1" applyProtection="1">
      <alignment horizontal="right" vertical="center" wrapText="1"/>
    </xf>
    <xf numFmtId="0" fontId="40" fillId="0" borderId="0" xfId="2" applyFont="1" applyFill="1" applyBorder="1" applyAlignment="1" applyProtection="1">
      <alignment horizontal="right" vertical="center"/>
    </xf>
    <xf numFmtId="3" fontId="40" fillId="0" borderId="0" xfId="2" applyNumberFormat="1" applyFont="1" applyFill="1" applyBorder="1" applyAlignment="1" applyProtection="1">
      <alignment horizontal="right" vertical="center" wrapText="1"/>
    </xf>
    <xf numFmtId="0" fontId="42" fillId="0" borderId="0" xfId="2" quotePrefix="1" applyFont="1" applyFill="1" applyBorder="1" applyAlignment="1" applyProtection="1">
      <alignment horizontal="left" vertical="center" wrapText="1"/>
    </xf>
    <xf numFmtId="0" fontId="40" fillId="0" borderId="0" xfId="2" applyFont="1" applyFill="1" applyBorder="1" applyAlignment="1" applyProtection="1">
      <alignment vertical="center"/>
    </xf>
    <xf numFmtId="0" fontId="42" fillId="0" borderId="0" xfId="2" applyFont="1" applyFill="1" applyBorder="1" applyAlignment="1" applyProtection="1">
      <alignment horizontal="left" vertical="center"/>
    </xf>
    <xf numFmtId="0" fontId="39" fillId="2" borderId="0" xfId="2" applyFont="1" applyFill="1" applyBorder="1" applyProtection="1"/>
    <xf numFmtId="0" fontId="39" fillId="0" borderId="0" xfId="0" applyFont="1" applyFill="1" applyBorder="1" applyAlignment="1" applyProtection="1">
      <alignment vertical="center"/>
    </xf>
    <xf numFmtId="0" fontId="39" fillId="0" borderId="0" xfId="0" applyFont="1" applyFill="1" applyBorder="1" applyAlignment="1" applyProtection="1">
      <alignment vertical="center" wrapText="1"/>
    </xf>
    <xf numFmtId="3" fontId="39" fillId="0" borderId="0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Fill="1" applyBorder="1" applyAlignment="1">
      <alignment vertical="center"/>
    </xf>
    <xf numFmtId="0" fontId="39" fillId="0" borderId="0" xfId="0" applyFont="1" applyFill="1" applyBorder="1" applyAlignment="1" applyProtection="1">
      <alignment horizontal="left" vertical="center"/>
    </xf>
    <xf numFmtId="0" fontId="39" fillId="0" borderId="0" xfId="0" applyFont="1" applyFill="1" applyBorder="1" applyAlignment="1" applyProtection="1">
      <alignment horizontal="left" vertical="center" wrapText="1"/>
    </xf>
    <xf numFmtId="0" fontId="40" fillId="0" borderId="0" xfId="0" applyFont="1" applyFill="1" applyBorder="1" applyAlignment="1">
      <alignment vertical="center" wrapText="1"/>
    </xf>
    <xf numFmtId="1" fontId="39" fillId="0" borderId="0" xfId="0" applyNumberFormat="1" applyFont="1" applyFill="1" applyBorder="1" applyAlignment="1" applyProtection="1">
      <alignment horizontal="left" vertical="center" wrapText="1"/>
    </xf>
    <xf numFmtId="1" fontId="42" fillId="0" borderId="0" xfId="0" applyNumberFormat="1" applyFont="1" applyFill="1" applyBorder="1" applyAlignment="1" applyProtection="1">
      <alignment horizontal="left" vertical="center" wrapText="1"/>
    </xf>
    <xf numFmtId="2" fontId="42" fillId="0" borderId="0" xfId="0" applyNumberFormat="1" applyFont="1" applyFill="1" applyBorder="1" applyAlignment="1" applyProtection="1">
      <alignment horizontal="left" vertical="center" wrapText="1"/>
    </xf>
    <xf numFmtId="3" fontId="42" fillId="0" borderId="0" xfId="0" applyNumberFormat="1" applyFont="1" applyFill="1" applyBorder="1" applyAlignment="1" applyProtection="1">
      <alignment horizontal="right" vertical="center" wrapText="1"/>
    </xf>
    <xf numFmtId="1" fontId="40" fillId="0" borderId="0" xfId="0" applyNumberFormat="1" applyFont="1" applyFill="1" applyBorder="1" applyAlignment="1" applyProtection="1">
      <alignment vertical="center" wrapText="1"/>
    </xf>
    <xf numFmtId="0" fontId="40" fillId="0" borderId="0" xfId="0" applyFont="1" applyFill="1" applyBorder="1" applyAlignment="1" applyProtection="1">
      <alignment horizontal="left" vertical="center" wrapText="1"/>
    </xf>
    <xf numFmtId="3" fontId="40" fillId="0" borderId="0" xfId="0" applyNumberFormat="1" applyFont="1" applyFill="1" applyBorder="1" applyAlignment="1" applyProtection="1">
      <alignment horizontal="right" vertical="center" wrapText="1"/>
    </xf>
    <xf numFmtId="0" fontId="42" fillId="0" borderId="0" xfId="0" applyFont="1" applyFill="1" applyBorder="1" applyAlignment="1" applyProtection="1">
      <alignment horizontal="left" vertical="center" wrapText="1"/>
    </xf>
    <xf numFmtId="0" fontId="42" fillId="0" borderId="0" xfId="0" applyFont="1" applyFill="1" applyBorder="1" applyAlignment="1">
      <alignment vertical="center"/>
    </xf>
    <xf numFmtId="1" fontId="40" fillId="0" borderId="0" xfId="0" applyNumberFormat="1" applyFont="1" applyFill="1" applyBorder="1" applyAlignment="1" applyProtection="1">
      <alignment vertical="center"/>
    </xf>
    <xf numFmtId="1" fontId="42" fillId="0" borderId="0" xfId="0" applyNumberFormat="1" applyFont="1" applyFill="1" applyBorder="1" applyAlignment="1" applyProtection="1">
      <alignment horizontal="left" vertical="center"/>
    </xf>
    <xf numFmtId="0" fontId="42" fillId="0" borderId="0" xfId="0" applyFont="1" applyFill="1" applyBorder="1" applyAlignment="1" applyProtection="1">
      <alignment horizontal="left" vertical="center"/>
    </xf>
    <xf numFmtId="1" fontId="40" fillId="0" borderId="0" xfId="0" applyNumberFormat="1" applyFont="1" applyFill="1" applyBorder="1" applyAlignment="1" applyProtection="1">
      <alignment horizontal="right" vertical="center" wrapText="1"/>
    </xf>
    <xf numFmtId="1" fontId="39" fillId="0" borderId="0" xfId="0" applyNumberFormat="1" applyFont="1" applyFill="1" applyBorder="1" applyAlignment="1" applyProtection="1">
      <alignment horizontal="left" vertical="center"/>
    </xf>
    <xf numFmtId="0" fontId="40" fillId="0" borderId="0" xfId="0" applyFont="1" applyFill="1" applyBorder="1" applyAlignment="1" applyProtection="1">
      <alignment horizontal="right" vertical="center"/>
    </xf>
    <xf numFmtId="1" fontId="39" fillId="3" borderId="2" xfId="0" applyNumberFormat="1" applyFont="1" applyFill="1" applyBorder="1" applyAlignment="1" applyProtection="1">
      <alignment horizontal="center" vertical="center"/>
    </xf>
    <xf numFmtId="0" fontId="40" fillId="2" borderId="0" xfId="0" applyFont="1" applyFill="1" applyBorder="1" applyAlignment="1">
      <alignment vertical="center" wrapText="1"/>
    </xf>
    <xf numFmtId="1" fontId="40" fillId="3" borderId="0" xfId="0" applyNumberFormat="1" applyFont="1" applyFill="1" applyBorder="1" applyAlignment="1" applyProtection="1">
      <alignment horizontal="center" vertical="center"/>
    </xf>
    <xf numFmtId="0" fontId="39" fillId="3" borderId="0" xfId="0" applyFont="1" applyFill="1" applyBorder="1" applyAlignment="1" applyProtection="1">
      <alignment horizontal="left" vertical="center" wrapText="1"/>
    </xf>
    <xf numFmtId="3" fontId="39" fillId="3" borderId="0" xfId="0" applyNumberFormat="1" applyFont="1" applyFill="1" applyBorder="1" applyAlignment="1" applyProtection="1">
      <alignment horizontal="right" vertical="center" wrapText="1"/>
    </xf>
    <xf numFmtId="1" fontId="40" fillId="0" borderId="0" xfId="0" applyNumberFormat="1" applyFont="1" applyFill="1" applyBorder="1" applyAlignment="1" applyProtection="1">
      <alignment horizontal="center" vertical="center"/>
    </xf>
    <xf numFmtId="0" fontId="42" fillId="0" borderId="0" xfId="0" applyFont="1" applyFill="1" applyBorder="1" applyAlignment="1">
      <alignment vertical="center" wrapText="1"/>
    </xf>
    <xf numFmtId="0" fontId="42" fillId="0" borderId="0" xfId="5" applyFont="1" applyFill="1" applyBorder="1" applyAlignment="1" applyProtection="1">
      <alignment horizontal="left" vertical="center" wrapText="1"/>
    </xf>
    <xf numFmtId="1" fontId="39" fillId="0" borderId="0" xfId="0" applyNumberFormat="1" applyFont="1" applyFill="1" applyBorder="1" applyAlignment="1" applyProtection="1">
      <alignment vertical="center" wrapText="1"/>
    </xf>
    <xf numFmtId="3" fontId="42" fillId="0" borderId="0" xfId="5" applyNumberFormat="1" applyFont="1" applyFill="1" applyBorder="1" applyAlignment="1" applyProtection="1">
      <alignment horizontal="right" vertical="center" wrapText="1"/>
    </xf>
    <xf numFmtId="0" fontId="42" fillId="0" borderId="0" xfId="5" applyFont="1" applyFill="1" applyBorder="1" applyAlignment="1" applyProtection="1">
      <alignment vertical="center"/>
    </xf>
    <xf numFmtId="0" fontId="40" fillId="0" borderId="0" xfId="5" applyFont="1" applyFill="1" applyBorder="1" applyAlignment="1" applyProtection="1">
      <alignment horizontal="right" vertical="center"/>
    </xf>
    <xf numFmtId="0" fontId="39" fillId="0" borderId="0" xfId="5" applyFont="1" applyFill="1" applyBorder="1" applyAlignment="1" applyProtection="1">
      <alignment horizontal="left" vertical="center"/>
    </xf>
    <xf numFmtId="0" fontId="39" fillId="0" borderId="0" xfId="5" applyFont="1" applyFill="1" applyBorder="1" applyAlignment="1" applyProtection="1">
      <alignment vertical="center" wrapText="1"/>
    </xf>
    <xf numFmtId="0" fontId="39" fillId="0" borderId="4" xfId="5" applyFont="1" applyFill="1" applyBorder="1" applyAlignment="1" applyProtection="1">
      <alignment horizontal="center" vertical="center" wrapText="1"/>
    </xf>
    <xf numFmtId="1" fontId="40" fillId="0" borderId="0" xfId="0" applyNumberFormat="1" applyFont="1" applyFill="1" applyBorder="1" applyAlignment="1" applyProtection="1">
      <alignment horizontal="center" vertical="center" wrapText="1"/>
    </xf>
    <xf numFmtId="3" fontId="39" fillId="3" borderId="0" xfId="5" applyNumberFormat="1" applyFont="1" applyFill="1" applyBorder="1" applyAlignment="1" applyProtection="1">
      <alignment vertical="center"/>
    </xf>
    <xf numFmtId="1" fontId="32" fillId="0" borderId="18" xfId="0" applyNumberFormat="1" applyFont="1" applyFill="1" applyBorder="1" applyAlignment="1" applyProtection="1">
      <alignment horizontal="center" vertical="center"/>
    </xf>
    <xf numFmtId="0" fontId="32" fillId="0" borderId="18" xfId="0" applyFont="1" applyFill="1" applyBorder="1" applyAlignment="1" applyProtection="1">
      <alignment horizontal="left" vertical="center" wrapText="1"/>
    </xf>
    <xf numFmtId="3" fontId="32" fillId="0" borderId="18" xfId="0" applyNumberFormat="1" applyFont="1" applyFill="1" applyBorder="1" applyAlignment="1" applyProtection="1">
      <alignment horizontal="right" vertical="center" wrapText="1"/>
    </xf>
    <xf numFmtId="0" fontId="37" fillId="0" borderId="0" xfId="0" applyFont="1" applyFill="1" applyBorder="1" applyAlignment="1" applyProtection="1">
      <alignment horizontal="left" vertical="top" wrapText="1"/>
    </xf>
    <xf numFmtId="1" fontId="39" fillId="0" borderId="0" xfId="0" applyNumberFormat="1" applyFont="1" applyFill="1" applyBorder="1" applyAlignment="1" applyProtection="1">
      <alignment horizontal="right" vertical="center"/>
    </xf>
    <xf numFmtId="1" fontId="32" fillId="0" borderId="0" xfId="0" applyNumberFormat="1" applyFont="1" applyFill="1" applyBorder="1" applyAlignment="1" applyProtection="1">
      <alignment horizontal="right" vertical="center"/>
    </xf>
    <xf numFmtId="1" fontId="34" fillId="0" borderId="0" xfId="0" applyNumberFormat="1" applyFont="1" applyFill="1" applyBorder="1" applyAlignment="1" applyProtection="1">
      <alignment horizontal="right" vertical="center"/>
    </xf>
    <xf numFmtId="0" fontId="32" fillId="0" borderId="1" xfId="0" applyFont="1" applyFill="1" applyBorder="1" applyAlignment="1" applyProtection="1">
      <alignment horizontal="left" vertical="center"/>
    </xf>
    <xf numFmtId="0" fontId="32" fillId="0" borderId="0" xfId="0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horizontal="left" vertical="center" indent="1"/>
    </xf>
    <xf numFmtId="3" fontId="36" fillId="0" borderId="0" xfId="0" applyNumberFormat="1" applyFont="1" applyFill="1" applyBorder="1" applyAlignment="1" applyProtection="1">
      <alignment horizontal="left" vertical="center" wrapText="1"/>
    </xf>
    <xf numFmtId="0" fontId="39" fillId="3" borderId="0" xfId="0" applyFont="1" applyFill="1" applyBorder="1" applyAlignment="1" applyProtection="1">
      <alignment horizontal="center" vertical="center" wrapText="1"/>
    </xf>
    <xf numFmtId="0" fontId="39" fillId="0" borderId="0" xfId="5" applyFont="1" applyFill="1" applyBorder="1" applyAlignment="1" applyProtection="1">
      <alignment horizontal="left" vertical="center" wrapText="1"/>
    </xf>
    <xf numFmtId="0" fontId="39" fillId="0" borderId="0" xfId="0" applyFont="1" applyFill="1" applyBorder="1" applyAlignment="1" applyProtection="1">
      <alignment horizontal="left" vertical="center" wrapText="1"/>
    </xf>
    <xf numFmtId="0" fontId="32" fillId="0" borderId="0" xfId="0" applyFont="1" applyFill="1" applyBorder="1" applyAlignment="1" applyProtection="1">
      <alignment horizontal="left" vertical="center" wrapText="1"/>
    </xf>
  </cellXfs>
  <cellStyles count="4196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2 2 2" xfId="4183"/>
    <cellStyle name="Calculation 2 2 3" xfId="4165"/>
    <cellStyle name="Calculation 2 3" xfId="1353"/>
    <cellStyle name="Calculation 2 3 2" xfId="1354"/>
    <cellStyle name="Calculation 2 3 2 2" xfId="4184"/>
    <cellStyle name="Calculation 2 3 3" xfId="4166"/>
    <cellStyle name="Calculation 2 4" xfId="1355"/>
    <cellStyle name="Calculation 2 4 2" xfId="4177"/>
    <cellStyle name="Calculation 2 5" xfId="4159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 9" xfId="4195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2 2 2" xfId="4185"/>
    <cellStyle name="Input 2 2 3" xfId="4167"/>
    <cellStyle name="Input 2 3" xfId="1487"/>
    <cellStyle name="Input 2 3 2" xfId="1488"/>
    <cellStyle name="Input 2 3 2 2" xfId="4186"/>
    <cellStyle name="Input 2 3 3" xfId="4168"/>
    <cellStyle name="Input 2 4" xfId="1489"/>
    <cellStyle name="Input 2 4 2" xfId="4178"/>
    <cellStyle name="Input 2 5" xfId="4160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2 2" xfId="4158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5" xfId="4157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2 2 2" xfId="4187"/>
    <cellStyle name="Note 2 2 2 3" xfId="4169"/>
    <cellStyle name="Note 2 2 3" xfId="3989"/>
    <cellStyle name="Note 2 2 3 2" xfId="3990"/>
    <cellStyle name="Note 2 2 3 2 2" xfId="4188"/>
    <cellStyle name="Note 2 2 3 3" xfId="4170"/>
    <cellStyle name="Note 2 2 4" xfId="3991"/>
    <cellStyle name="Note 2 2 4 2" xfId="4180"/>
    <cellStyle name="Note 2 2 5" xfId="4162"/>
    <cellStyle name="Note 2 3" xfId="3992"/>
    <cellStyle name="Note 2 3 2" xfId="3993"/>
    <cellStyle name="Note 2 3 2 2" xfId="4189"/>
    <cellStyle name="Note 2 3 3" xfId="4171"/>
    <cellStyle name="Note 2 4" xfId="3994"/>
    <cellStyle name="Note 2 4 2" xfId="3995"/>
    <cellStyle name="Note 2 4 2 2" xfId="4190"/>
    <cellStyle name="Note 2 4 3" xfId="4172"/>
    <cellStyle name="Note 2 5" xfId="3996"/>
    <cellStyle name="Note 2 5 2" xfId="4179"/>
    <cellStyle name="Note 2 6" xfId="4161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2 2 2" xfId="4191"/>
    <cellStyle name="Output 2 2 3" xfId="4173"/>
    <cellStyle name="Output 2 3" xfId="4120"/>
    <cellStyle name="Output 2 3 2" xfId="4121"/>
    <cellStyle name="Output 2 3 2 2" xfId="4192"/>
    <cellStyle name="Output 2 3 3" xfId="4174"/>
    <cellStyle name="Output 2 4" xfId="4122"/>
    <cellStyle name="Output 2 4 2" xfId="4181"/>
    <cellStyle name="Output 2 5" xfId="4163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2 2 2" xfId="4193"/>
    <cellStyle name="Total 2 2 3" xfId="4175"/>
    <cellStyle name="Total 2 3" xfId="4142"/>
    <cellStyle name="Total 2 3 2" xfId="4143"/>
    <cellStyle name="Total 2 3 2 2" xfId="4194"/>
    <cellStyle name="Total 2 3 3" xfId="4176"/>
    <cellStyle name="Total 2 4" xfId="4144"/>
    <cellStyle name="Total 2 4 2" xfId="4182"/>
    <cellStyle name="Total 2 5" xfId="416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9999"/>
      <color rgb="FFFFCCFF"/>
      <color rgb="FFFFFFCC"/>
      <color rgb="FFFFE5FF"/>
      <color rgb="FFFFFF00"/>
      <color rgb="FFF3FFFF"/>
      <color rgb="FFFFFFFF"/>
      <color rgb="FFDDEBF7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8"/>
  <sheetViews>
    <sheetView tabSelected="1" view="pageBreakPreview" zoomScale="60" zoomScaleNormal="75" workbookViewId="0">
      <pane xSplit="2" ySplit="4" topLeftCell="C32" activePane="bottomRight" state="frozen"/>
      <selection activeCell="J95" sqref="J95"/>
      <selection pane="topRight" activeCell="J95" sqref="J95"/>
      <selection pane="bottomLeft" activeCell="J95" sqref="J95"/>
      <selection pane="bottomRight" activeCell="C46" sqref="C46"/>
    </sheetView>
  </sheetViews>
  <sheetFormatPr defaultRowHeight="26.25" x14ac:dyDescent="0.2"/>
  <cols>
    <col min="1" max="1" width="20.140625" style="151" customWidth="1"/>
    <col min="2" max="2" width="141.85546875" style="152" customWidth="1"/>
    <col min="3" max="4" width="34.5703125" style="150" customWidth="1"/>
    <col min="5" max="129" width="9.140625" style="150"/>
    <col min="130" max="130" width="9.140625" style="150" bestFit="1" customWidth="1"/>
    <col min="131" max="131" width="101.85546875" style="150" customWidth="1"/>
    <col min="132" max="132" width="16.5703125" style="150" bestFit="1" customWidth="1"/>
    <col min="133" max="133" width="9.140625" style="150" customWidth="1"/>
    <col min="134" max="385" width="9.140625" style="150"/>
    <col min="386" max="386" width="9.140625" style="150" bestFit="1" customWidth="1"/>
    <col min="387" max="387" width="101.85546875" style="150" customWidth="1"/>
    <col min="388" max="388" width="16.5703125" style="150" bestFit="1" customWidth="1"/>
    <col min="389" max="389" width="9.140625" style="150" customWidth="1"/>
    <col min="390" max="641" width="9.140625" style="150"/>
    <col min="642" max="642" width="9.140625" style="150" bestFit="1" customWidth="1"/>
    <col min="643" max="643" width="101.85546875" style="150" customWidth="1"/>
    <col min="644" max="644" width="16.5703125" style="150" bestFit="1" customWidth="1"/>
    <col min="645" max="645" width="9.140625" style="150" customWidth="1"/>
    <col min="646" max="897" width="9.140625" style="150"/>
    <col min="898" max="898" width="9.140625" style="150" bestFit="1" customWidth="1"/>
    <col min="899" max="899" width="101.85546875" style="150" customWidth="1"/>
    <col min="900" max="900" width="16.5703125" style="150" bestFit="1" customWidth="1"/>
    <col min="901" max="901" width="9.140625" style="150" customWidth="1"/>
    <col min="902" max="1153" width="9.140625" style="150"/>
    <col min="1154" max="1154" width="9.140625" style="150" bestFit="1" customWidth="1"/>
    <col min="1155" max="1155" width="101.85546875" style="150" customWidth="1"/>
    <col min="1156" max="1156" width="16.5703125" style="150" bestFit="1" customWidth="1"/>
    <col min="1157" max="1157" width="9.140625" style="150" customWidth="1"/>
    <col min="1158" max="1409" width="9.140625" style="150"/>
    <col min="1410" max="1410" width="9.140625" style="150" bestFit="1" customWidth="1"/>
    <col min="1411" max="1411" width="101.85546875" style="150" customWidth="1"/>
    <col min="1412" max="1412" width="16.5703125" style="150" bestFit="1" customWidth="1"/>
    <col min="1413" max="1413" width="9.140625" style="150" customWidth="1"/>
    <col min="1414" max="1665" width="9.140625" style="150"/>
    <col min="1666" max="1666" width="9.140625" style="150" bestFit="1" customWidth="1"/>
    <col min="1667" max="1667" width="101.85546875" style="150" customWidth="1"/>
    <col min="1668" max="1668" width="16.5703125" style="150" bestFit="1" customWidth="1"/>
    <col min="1669" max="1669" width="9.140625" style="150" customWidth="1"/>
    <col min="1670" max="1921" width="9.140625" style="150"/>
    <col min="1922" max="1922" width="9.140625" style="150" bestFit="1" customWidth="1"/>
    <col min="1923" max="1923" width="101.85546875" style="150" customWidth="1"/>
    <col min="1924" max="1924" width="16.5703125" style="150" bestFit="1" customWidth="1"/>
    <col min="1925" max="1925" width="9.140625" style="150" customWidth="1"/>
    <col min="1926" max="2177" width="9.140625" style="150"/>
    <col min="2178" max="2178" width="9.140625" style="150" bestFit="1" customWidth="1"/>
    <col min="2179" max="2179" width="101.85546875" style="150" customWidth="1"/>
    <col min="2180" max="2180" width="16.5703125" style="150" bestFit="1" customWidth="1"/>
    <col min="2181" max="2181" width="9.140625" style="150" customWidth="1"/>
    <col min="2182" max="2433" width="9.140625" style="150"/>
    <col min="2434" max="2434" width="9.140625" style="150" bestFit="1" customWidth="1"/>
    <col min="2435" max="2435" width="101.85546875" style="150" customWidth="1"/>
    <col min="2436" max="2436" width="16.5703125" style="150" bestFit="1" customWidth="1"/>
    <col min="2437" max="2437" width="9.140625" style="150" customWidth="1"/>
    <col min="2438" max="2689" width="9.140625" style="150"/>
    <col min="2690" max="2690" width="9.140625" style="150" bestFit="1" customWidth="1"/>
    <col min="2691" max="2691" width="101.85546875" style="150" customWidth="1"/>
    <col min="2692" max="2692" width="16.5703125" style="150" bestFit="1" customWidth="1"/>
    <col min="2693" max="2693" width="9.140625" style="150" customWidth="1"/>
    <col min="2694" max="2945" width="9.140625" style="150"/>
    <col min="2946" max="2946" width="9.140625" style="150" bestFit="1" customWidth="1"/>
    <col min="2947" max="2947" width="101.85546875" style="150" customWidth="1"/>
    <col min="2948" max="2948" width="16.5703125" style="150" bestFit="1" customWidth="1"/>
    <col min="2949" max="2949" width="9.140625" style="150" customWidth="1"/>
    <col min="2950" max="3201" width="9.140625" style="150"/>
    <col min="3202" max="3202" width="9.140625" style="150" bestFit="1" customWidth="1"/>
    <col min="3203" max="3203" width="101.85546875" style="150" customWidth="1"/>
    <col min="3204" max="3204" width="16.5703125" style="150" bestFit="1" customWidth="1"/>
    <col min="3205" max="3205" width="9.140625" style="150" customWidth="1"/>
    <col min="3206" max="3457" width="9.140625" style="150"/>
    <col min="3458" max="3458" width="9.140625" style="150" bestFit="1" customWidth="1"/>
    <col min="3459" max="3459" width="101.85546875" style="150" customWidth="1"/>
    <col min="3460" max="3460" width="16.5703125" style="150" bestFit="1" customWidth="1"/>
    <col min="3461" max="3461" width="9.140625" style="150" customWidth="1"/>
    <col min="3462" max="3713" width="9.140625" style="150"/>
    <col min="3714" max="3714" width="9.140625" style="150" bestFit="1" customWidth="1"/>
    <col min="3715" max="3715" width="101.85546875" style="150" customWidth="1"/>
    <col min="3716" max="3716" width="16.5703125" style="150" bestFit="1" customWidth="1"/>
    <col min="3717" max="3717" width="9.140625" style="150" customWidth="1"/>
    <col min="3718" max="3969" width="9.140625" style="150"/>
    <col min="3970" max="3970" width="9.140625" style="150" bestFit="1" customWidth="1"/>
    <col min="3971" max="3971" width="101.85546875" style="150" customWidth="1"/>
    <col min="3972" max="3972" width="16.5703125" style="150" bestFit="1" customWidth="1"/>
    <col min="3973" max="3973" width="9.140625" style="150" customWidth="1"/>
    <col min="3974" max="4225" width="9.140625" style="150"/>
    <col min="4226" max="4226" width="9.140625" style="150" bestFit="1" customWidth="1"/>
    <col min="4227" max="4227" width="101.85546875" style="150" customWidth="1"/>
    <col min="4228" max="4228" width="16.5703125" style="150" bestFit="1" customWidth="1"/>
    <col min="4229" max="4229" width="9.140625" style="150" customWidth="1"/>
    <col min="4230" max="4481" width="9.140625" style="150"/>
    <col min="4482" max="4482" width="9.140625" style="150" bestFit="1" customWidth="1"/>
    <col min="4483" max="4483" width="101.85546875" style="150" customWidth="1"/>
    <col min="4484" max="4484" width="16.5703125" style="150" bestFit="1" customWidth="1"/>
    <col min="4485" max="4485" width="9.140625" style="150" customWidth="1"/>
    <col min="4486" max="4737" width="9.140625" style="150"/>
    <col min="4738" max="4738" width="9.140625" style="150" bestFit="1" customWidth="1"/>
    <col min="4739" max="4739" width="101.85546875" style="150" customWidth="1"/>
    <col min="4740" max="4740" width="16.5703125" style="150" bestFit="1" customWidth="1"/>
    <col min="4741" max="4741" width="9.140625" style="150" customWidth="1"/>
    <col min="4742" max="4993" width="9.140625" style="150"/>
    <col min="4994" max="4994" width="9.140625" style="150" bestFit="1" customWidth="1"/>
    <col min="4995" max="4995" width="101.85546875" style="150" customWidth="1"/>
    <col min="4996" max="4996" width="16.5703125" style="150" bestFit="1" customWidth="1"/>
    <col min="4997" max="4997" width="9.140625" style="150" customWidth="1"/>
    <col min="4998" max="5249" width="9.140625" style="150"/>
    <col min="5250" max="5250" width="9.140625" style="150" bestFit="1" customWidth="1"/>
    <col min="5251" max="5251" width="101.85546875" style="150" customWidth="1"/>
    <col min="5252" max="5252" width="16.5703125" style="150" bestFit="1" customWidth="1"/>
    <col min="5253" max="5253" width="9.140625" style="150" customWidth="1"/>
    <col min="5254" max="5505" width="9.140625" style="150"/>
    <col min="5506" max="5506" width="9.140625" style="150" bestFit="1" customWidth="1"/>
    <col min="5507" max="5507" width="101.85546875" style="150" customWidth="1"/>
    <col min="5508" max="5508" width="16.5703125" style="150" bestFit="1" customWidth="1"/>
    <col min="5509" max="5509" width="9.140625" style="150" customWidth="1"/>
    <col min="5510" max="5761" width="9.140625" style="150"/>
    <col min="5762" max="5762" width="9.140625" style="150" bestFit="1" customWidth="1"/>
    <col min="5763" max="5763" width="101.85546875" style="150" customWidth="1"/>
    <col min="5764" max="5764" width="16.5703125" style="150" bestFit="1" customWidth="1"/>
    <col min="5765" max="5765" width="9.140625" style="150" customWidth="1"/>
    <col min="5766" max="6017" width="9.140625" style="150"/>
    <col min="6018" max="6018" width="9.140625" style="150" bestFit="1" customWidth="1"/>
    <col min="6019" max="6019" width="101.85546875" style="150" customWidth="1"/>
    <col min="6020" max="6020" width="16.5703125" style="150" bestFit="1" customWidth="1"/>
    <col min="6021" max="6021" width="9.140625" style="150" customWidth="1"/>
    <col min="6022" max="6273" width="9.140625" style="150"/>
    <col min="6274" max="6274" width="9.140625" style="150" bestFit="1" customWidth="1"/>
    <col min="6275" max="6275" width="101.85546875" style="150" customWidth="1"/>
    <col min="6276" max="6276" width="16.5703125" style="150" bestFit="1" customWidth="1"/>
    <col min="6277" max="6277" width="9.140625" style="150" customWidth="1"/>
    <col min="6278" max="6529" width="9.140625" style="150"/>
    <col min="6530" max="6530" width="9.140625" style="150" bestFit="1" customWidth="1"/>
    <col min="6531" max="6531" width="101.85546875" style="150" customWidth="1"/>
    <col min="6532" max="6532" width="16.5703125" style="150" bestFit="1" customWidth="1"/>
    <col min="6533" max="6533" width="9.140625" style="150" customWidth="1"/>
    <col min="6534" max="6785" width="9.140625" style="150"/>
    <col min="6786" max="6786" width="9.140625" style="150" bestFit="1" customWidth="1"/>
    <col min="6787" max="6787" width="101.85546875" style="150" customWidth="1"/>
    <col min="6788" max="6788" width="16.5703125" style="150" bestFit="1" customWidth="1"/>
    <col min="6789" max="6789" width="9.140625" style="150" customWidth="1"/>
    <col min="6790" max="7041" width="9.140625" style="150"/>
    <col min="7042" max="7042" width="9.140625" style="150" bestFit="1" customWidth="1"/>
    <col min="7043" max="7043" width="101.85546875" style="150" customWidth="1"/>
    <col min="7044" max="7044" width="16.5703125" style="150" bestFit="1" customWidth="1"/>
    <col min="7045" max="7045" width="9.140625" style="150" customWidth="1"/>
    <col min="7046" max="7297" width="9.140625" style="150"/>
    <col min="7298" max="7298" width="9.140625" style="150" bestFit="1" customWidth="1"/>
    <col min="7299" max="7299" width="101.85546875" style="150" customWidth="1"/>
    <col min="7300" max="7300" width="16.5703125" style="150" bestFit="1" customWidth="1"/>
    <col min="7301" max="7301" width="9.140625" style="150" customWidth="1"/>
    <col min="7302" max="7553" width="9.140625" style="150"/>
    <col min="7554" max="7554" width="9.140625" style="150" bestFit="1" customWidth="1"/>
    <col min="7555" max="7555" width="101.85546875" style="150" customWidth="1"/>
    <col min="7556" max="7556" width="16.5703125" style="150" bestFit="1" customWidth="1"/>
    <col min="7557" max="7557" width="9.140625" style="150" customWidth="1"/>
    <col min="7558" max="7809" width="9.140625" style="150"/>
    <col min="7810" max="7810" width="9.140625" style="150" bestFit="1" customWidth="1"/>
    <col min="7811" max="7811" width="101.85546875" style="150" customWidth="1"/>
    <col min="7812" max="7812" width="16.5703125" style="150" bestFit="1" customWidth="1"/>
    <col min="7813" max="7813" width="9.140625" style="150" customWidth="1"/>
    <col min="7814" max="8065" width="9.140625" style="150"/>
    <col min="8066" max="8066" width="9.140625" style="150" bestFit="1" customWidth="1"/>
    <col min="8067" max="8067" width="101.85546875" style="150" customWidth="1"/>
    <col min="8068" max="8068" width="16.5703125" style="150" bestFit="1" customWidth="1"/>
    <col min="8069" max="8069" width="9.140625" style="150" customWidth="1"/>
    <col min="8070" max="8321" width="9.140625" style="150"/>
    <col min="8322" max="8322" width="9.140625" style="150" bestFit="1" customWidth="1"/>
    <col min="8323" max="8323" width="101.85546875" style="150" customWidth="1"/>
    <col min="8324" max="8324" width="16.5703125" style="150" bestFit="1" customWidth="1"/>
    <col min="8325" max="8325" width="9.140625" style="150" customWidth="1"/>
    <col min="8326" max="8577" width="9.140625" style="150"/>
    <col min="8578" max="8578" width="9.140625" style="150" bestFit="1" customWidth="1"/>
    <col min="8579" max="8579" width="101.85546875" style="150" customWidth="1"/>
    <col min="8580" max="8580" width="16.5703125" style="150" bestFit="1" customWidth="1"/>
    <col min="8581" max="8581" width="9.140625" style="150" customWidth="1"/>
    <col min="8582" max="8833" width="9.140625" style="150"/>
    <col min="8834" max="8834" width="9.140625" style="150" bestFit="1" customWidth="1"/>
    <col min="8835" max="8835" width="101.85546875" style="150" customWidth="1"/>
    <col min="8836" max="8836" width="16.5703125" style="150" bestFit="1" customWidth="1"/>
    <col min="8837" max="8837" width="9.140625" style="150" customWidth="1"/>
    <col min="8838" max="9089" width="9.140625" style="150"/>
    <col min="9090" max="9090" width="9.140625" style="150" bestFit="1" customWidth="1"/>
    <col min="9091" max="9091" width="101.85546875" style="150" customWidth="1"/>
    <col min="9092" max="9092" width="16.5703125" style="150" bestFit="1" customWidth="1"/>
    <col min="9093" max="9093" width="9.140625" style="150" customWidth="1"/>
    <col min="9094" max="9345" width="9.140625" style="150"/>
    <col min="9346" max="9346" width="9.140625" style="150" bestFit="1" customWidth="1"/>
    <col min="9347" max="9347" width="101.85546875" style="150" customWidth="1"/>
    <col min="9348" max="9348" width="16.5703125" style="150" bestFit="1" customWidth="1"/>
    <col min="9349" max="9349" width="9.140625" style="150" customWidth="1"/>
    <col min="9350" max="9601" width="9.140625" style="150"/>
    <col min="9602" max="9602" width="9.140625" style="150" bestFit="1" customWidth="1"/>
    <col min="9603" max="9603" width="101.85546875" style="150" customWidth="1"/>
    <col min="9604" max="9604" width="16.5703125" style="150" bestFit="1" customWidth="1"/>
    <col min="9605" max="9605" width="9.140625" style="150" customWidth="1"/>
    <col min="9606" max="9857" width="9.140625" style="150"/>
    <col min="9858" max="9858" width="9.140625" style="150" bestFit="1" customWidth="1"/>
    <col min="9859" max="9859" width="101.85546875" style="150" customWidth="1"/>
    <col min="9860" max="9860" width="16.5703125" style="150" bestFit="1" customWidth="1"/>
    <col min="9861" max="9861" width="9.140625" style="150" customWidth="1"/>
    <col min="9862" max="10113" width="9.140625" style="150"/>
    <col min="10114" max="10114" width="9.140625" style="150" bestFit="1" customWidth="1"/>
    <col min="10115" max="10115" width="101.85546875" style="150" customWidth="1"/>
    <col min="10116" max="10116" width="16.5703125" style="150" bestFit="1" customWidth="1"/>
    <col min="10117" max="10117" width="9.140625" style="150" customWidth="1"/>
    <col min="10118" max="10369" width="9.140625" style="150"/>
    <col min="10370" max="10370" width="9.140625" style="150" bestFit="1" customWidth="1"/>
    <col min="10371" max="10371" width="101.85546875" style="150" customWidth="1"/>
    <col min="10372" max="10372" width="16.5703125" style="150" bestFit="1" customWidth="1"/>
    <col min="10373" max="10373" width="9.140625" style="150" customWidth="1"/>
    <col min="10374" max="10625" width="9.140625" style="150"/>
    <col min="10626" max="10626" width="9.140625" style="150" bestFit="1" customWidth="1"/>
    <col min="10627" max="10627" width="101.85546875" style="150" customWidth="1"/>
    <col min="10628" max="10628" width="16.5703125" style="150" bestFit="1" customWidth="1"/>
    <col min="10629" max="10629" width="9.140625" style="150" customWidth="1"/>
    <col min="10630" max="10881" width="9.140625" style="150"/>
    <col min="10882" max="10882" width="9.140625" style="150" bestFit="1" customWidth="1"/>
    <col min="10883" max="10883" width="101.85546875" style="150" customWidth="1"/>
    <col min="10884" max="10884" width="16.5703125" style="150" bestFit="1" customWidth="1"/>
    <col min="10885" max="10885" width="9.140625" style="150" customWidth="1"/>
    <col min="10886" max="11137" width="9.140625" style="150"/>
    <col min="11138" max="11138" width="9.140625" style="150" bestFit="1" customWidth="1"/>
    <col min="11139" max="11139" width="101.85546875" style="150" customWidth="1"/>
    <col min="11140" max="11140" width="16.5703125" style="150" bestFit="1" customWidth="1"/>
    <col min="11141" max="11141" width="9.140625" style="150" customWidth="1"/>
    <col min="11142" max="11393" width="9.140625" style="150"/>
    <col min="11394" max="11394" width="9.140625" style="150" bestFit="1" customWidth="1"/>
    <col min="11395" max="11395" width="101.85546875" style="150" customWidth="1"/>
    <col min="11396" max="11396" width="16.5703125" style="150" bestFit="1" customWidth="1"/>
    <col min="11397" max="11397" width="9.140625" style="150" customWidth="1"/>
    <col min="11398" max="11649" width="9.140625" style="150"/>
    <col min="11650" max="11650" width="9.140625" style="150" bestFit="1" customWidth="1"/>
    <col min="11651" max="11651" width="101.85546875" style="150" customWidth="1"/>
    <col min="11652" max="11652" width="16.5703125" style="150" bestFit="1" customWidth="1"/>
    <col min="11653" max="11653" width="9.140625" style="150" customWidth="1"/>
    <col min="11654" max="11905" width="9.140625" style="150"/>
    <col min="11906" max="11906" width="9.140625" style="150" bestFit="1" customWidth="1"/>
    <col min="11907" max="11907" width="101.85546875" style="150" customWidth="1"/>
    <col min="11908" max="11908" width="16.5703125" style="150" bestFit="1" customWidth="1"/>
    <col min="11909" max="11909" width="9.140625" style="150" customWidth="1"/>
    <col min="11910" max="12161" width="9.140625" style="150"/>
    <col min="12162" max="12162" width="9.140625" style="150" bestFit="1" customWidth="1"/>
    <col min="12163" max="12163" width="101.85546875" style="150" customWidth="1"/>
    <col min="12164" max="12164" width="16.5703125" style="150" bestFit="1" customWidth="1"/>
    <col min="12165" max="12165" width="9.140625" style="150" customWidth="1"/>
    <col min="12166" max="12417" width="9.140625" style="150"/>
    <col min="12418" max="12418" width="9.140625" style="150" bestFit="1" customWidth="1"/>
    <col min="12419" max="12419" width="101.85546875" style="150" customWidth="1"/>
    <col min="12420" max="12420" width="16.5703125" style="150" bestFit="1" customWidth="1"/>
    <col min="12421" max="12421" width="9.140625" style="150" customWidth="1"/>
    <col min="12422" max="12673" width="9.140625" style="150"/>
    <col min="12674" max="12674" width="9.140625" style="150" bestFit="1" customWidth="1"/>
    <col min="12675" max="12675" width="101.85546875" style="150" customWidth="1"/>
    <col min="12676" max="12676" width="16.5703125" style="150" bestFit="1" customWidth="1"/>
    <col min="12677" max="12677" width="9.140625" style="150" customWidth="1"/>
    <col min="12678" max="12929" width="9.140625" style="150"/>
    <col min="12930" max="12930" width="9.140625" style="150" bestFit="1" customWidth="1"/>
    <col min="12931" max="12931" width="101.85546875" style="150" customWidth="1"/>
    <col min="12932" max="12932" width="16.5703125" style="150" bestFit="1" customWidth="1"/>
    <col min="12933" max="12933" width="9.140625" style="150" customWidth="1"/>
    <col min="12934" max="13185" width="9.140625" style="150"/>
    <col min="13186" max="13186" width="9.140625" style="150" bestFit="1" customWidth="1"/>
    <col min="13187" max="13187" width="101.85546875" style="150" customWidth="1"/>
    <col min="13188" max="13188" width="16.5703125" style="150" bestFit="1" customWidth="1"/>
    <col min="13189" max="13189" width="9.140625" style="150" customWidth="1"/>
    <col min="13190" max="13441" width="9.140625" style="150"/>
    <col min="13442" max="13442" width="9.140625" style="150" bestFit="1" customWidth="1"/>
    <col min="13443" max="13443" width="101.85546875" style="150" customWidth="1"/>
    <col min="13444" max="13444" width="16.5703125" style="150" bestFit="1" customWidth="1"/>
    <col min="13445" max="13445" width="9.140625" style="150" customWidth="1"/>
    <col min="13446" max="13697" width="9.140625" style="150"/>
    <col min="13698" max="13698" width="9.140625" style="150" bestFit="1" customWidth="1"/>
    <col min="13699" max="13699" width="101.85546875" style="150" customWidth="1"/>
    <col min="13700" max="13700" width="16.5703125" style="150" bestFit="1" customWidth="1"/>
    <col min="13701" max="13701" width="9.140625" style="150" customWidth="1"/>
    <col min="13702" max="13953" width="9.140625" style="150"/>
    <col min="13954" max="13954" width="9.140625" style="150" bestFit="1" customWidth="1"/>
    <col min="13955" max="13955" width="101.85546875" style="150" customWidth="1"/>
    <col min="13956" max="13956" width="16.5703125" style="150" bestFit="1" customWidth="1"/>
    <col min="13957" max="13957" width="9.140625" style="150" customWidth="1"/>
    <col min="13958" max="14209" width="9.140625" style="150"/>
    <col min="14210" max="14210" width="9.140625" style="150" bestFit="1" customWidth="1"/>
    <col min="14211" max="14211" width="101.85546875" style="150" customWidth="1"/>
    <col min="14212" max="14212" width="16.5703125" style="150" bestFit="1" customWidth="1"/>
    <col min="14213" max="14213" width="9.140625" style="150" customWidth="1"/>
    <col min="14214" max="14465" width="9.140625" style="150"/>
    <col min="14466" max="14466" width="9.140625" style="150" bestFit="1" customWidth="1"/>
    <col min="14467" max="14467" width="101.85546875" style="150" customWidth="1"/>
    <col min="14468" max="14468" width="16.5703125" style="150" bestFit="1" customWidth="1"/>
    <col min="14469" max="14469" width="9.140625" style="150" customWidth="1"/>
    <col min="14470" max="14721" width="9.140625" style="150"/>
    <col min="14722" max="14722" width="9.140625" style="150" bestFit="1" customWidth="1"/>
    <col min="14723" max="14723" width="101.85546875" style="150" customWidth="1"/>
    <col min="14724" max="14724" width="16.5703125" style="150" bestFit="1" customWidth="1"/>
    <col min="14725" max="14725" width="9.140625" style="150" customWidth="1"/>
    <col min="14726" max="14977" width="9.140625" style="150"/>
    <col min="14978" max="14978" width="9.140625" style="150" bestFit="1" customWidth="1"/>
    <col min="14979" max="14979" width="101.85546875" style="150" customWidth="1"/>
    <col min="14980" max="14980" width="16.5703125" style="150" bestFit="1" customWidth="1"/>
    <col min="14981" max="14981" width="9.140625" style="150" customWidth="1"/>
    <col min="14982" max="15233" width="9.140625" style="150"/>
    <col min="15234" max="15234" width="9.140625" style="150" bestFit="1" customWidth="1"/>
    <col min="15235" max="15235" width="101.85546875" style="150" customWidth="1"/>
    <col min="15236" max="15236" width="16.5703125" style="150" bestFit="1" customWidth="1"/>
    <col min="15237" max="15237" width="9.140625" style="150" customWidth="1"/>
    <col min="15238" max="15489" width="9.140625" style="150"/>
    <col min="15490" max="15490" width="9.140625" style="150" bestFit="1" customWidth="1"/>
    <col min="15491" max="15491" width="101.85546875" style="150" customWidth="1"/>
    <col min="15492" max="15492" width="16.5703125" style="150" bestFit="1" customWidth="1"/>
    <col min="15493" max="15493" width="9.140625" style="150" customWidth="1"/>
    <col min="15494" max="15745" width="9.140625" style="150"/>
    <col min="15746" max="15746" width="9.140625" style="150" bestFit="1" customWidth="1"/>
    <col min="15747" max="15747" width="101.85546875" style="150" customWidth="1"/>
    <col min="15748" max="15748" width="16.5703125" style="150" bestFit="1" customWidth="1"/>
    <col min="15749" max="15749" width="9.140625" style="150" customWidth="1"/>
    <col min="15750" max="16001" width="9.140625" style="150"/>
    <col min="16002" max="16002" width="9.140625" style="150" bestFit="1" customWidth="1"/>
    <col min="16003" max="16003" width="101.85546875" style="150" customWidth="1"/>
    <col min="16004" max="16004" width="16.5703125" style="150" bestFit="1" customWidth="1"/>
    <col min="16005" max="16005" width="9.140625" style="150" customWidth="1"/>
    <col min="16006" max="16384" width="9.140625" style="150"/>
  </cols>
  <sheetData>
    <row r="1" spans="1:4" x14ac:dyDescent="0.2">
      <c r="A1" s="147" t="s">
        <v>39</v>
      </c>
      <c r="B1" s="148"/>
    </row>
    <row r="2" spans="1:4" x14ac:dyDescent="0.2">
      <c r="C2" s="154"/>
      <c r="D2" s="154"/>
    </row>
    <row r="3" spans="1:4" ht="128.25" customHeight="1" x14ac:dyDescent="0.2">
      <c r="A3" s="155" t="s">
        <v>44</v>
      </c>
      <c r="B3" s="156" t="s">
        <v>45</v>
      </c>
      <c r="C3" s="157" t="s">
        <v>57</v>
      </c>
      <c r="D3" s="157" t="s">
        <v>58</v>
      </c>
    </row>
    <row r="4" spans="1:4" x14ac:dyDescent="0.2">
      <c r="A4" s="158">
        <v>1</v>
      </c>
      <c r="B4" s="158">
        <v>2</v>
      </c>
      <c r="C4" s="159">
        <v>3</v>
      </c>
      <c r="D4" s="159">
        <v>4</v>
      </c>
    </row>
    <row r="5" spans="1:4" s="147" customFormat="1" ht="25.5" x14ac:dyDescent="0.2">
      <c r="A5" s="160"/>
      <c r="B5" s="148" t="s">
        <v>21</v>
      </c>
      <c r="C5" s="149">
        <f>C6+C13+C21+C19</f>
        <v>5408365700</v>
      </c>
      <c r="D5" s="149">
        <f>D6+D13+D21+D19</f>
        <v>203637400</v>
      </c>
    </row>
    <row r="6" spans="1:4" s="147" customFormat="1" ht="25.5" x14ac:dyDescent="0.2">
      <c r="A6" s="148">
        <v>710000</v>
      </c>
      <c r="B6" s="148" t="s">
        <v>71</v>
      </c>
      <c r="C6" s="149">
        <f t="shared" ref="C6" si="0">SUM(C7:C12)</f>
        <v>4979730700</v>
      </c>
      <c r="D6" s="149">
        <f t="shared" ref="D6" si="1">SUM(D7:D12)</f>
        <v>161300000</v>
      </c>
    </row>
    <row r="7" spans="1:4" x14ac:dyDescent="0.2">
      <c r="A7" s="162">
        <v>711000</v>
      </c>
      <c r="B7" s="163" t="s">
        <v>72</v>
      </c>
      <c r="C7" s="153">
        <f t="shared" ref="C7" si="2">C79</f>
        <v>868946500</v>
      </c>
      <c r="D7" s="153">
        <f t="shared" ref="D7" si="3">D79</f>
        <v>0</v>
      </c>
    </row>
    <row r="8" spans="1:4" x14ac:dyDescent="0.2">
      <c r="A8" s="162">
        <v>712000</v>
      </c>
      <c r="B8" s="163" t="s">
        <v>100</v>
      </c>
      <c r="C8" s="153">
        <f t="shared" ref="C8" si="4">C82</f>
        <v>1772089100</v>
      </c>
      <c r="D8" s="153">
        <f t="shared" ref="D8" si="5">D82</f>
        <v>0</v>
      </c>
    </row>
    <row r="9" spans="1:4" x14ac:dyDescent="0.2">
      <c r="A9" s="162">
        <v>714000</v>
      </c>
      <c r="B9" s="163" t="s">
        <v>59</v>
      </c>
      <c r="C9" s="153">
        <f t="shared" ref="C9" si="6">C84</f>
        <v>32449200</v>
      </c>
      <c r="D9" s="153">
        <f t="shared" ref="D9" si="7">D84</f>
        <v>0</v>
      </c>
    </row>
    <row r="10" spans="1:4" x14ac:dyDescent="0.2">
      <c r="A10" s="162">
        <v>715000</v>
      </c>
      <c r="B10" s="163" t="s">
        <v>60</v>
      </c>
      <c r="C10" s="153">
        <f t="shared" ref="C10" si="8">C86</f>
        <v>40000</v>
      </c>
      <c r="D10" s="153">
        <f t="shared" ref="D10" si="9">D86</f>
        <v>0</v>
      </c>
    </row>
    <row r="11" spans="1:4" x14ac:dyDescent="0.2">
      <c r="A11" s="162">
        <v>717000</v>
      </c>
      <c r="B11" s="163" t="s">
        <v>61</v>
      </c>
      <c r="C11" s="153">
        <f t="shared" ref="C11" si="10">C88</f>
        <v>2306205900</v>
      </c>
      <c r="D11" s="153">
        <f t="shared" ref="D11" si="11">D88</f>
        <v>161300000</v>
      </c>
    </row>
    <row r="12" spans="1:4" x14ac:dyDescent="0.2">
      <c r="A12" s="162">
        <v>719000</v>
      </c>
      <c r="B12" s="163" t="s">
        <v>73</v>
      </c>
      <c r="C12" s="153">
        <f t="shared" ref="C12" si="12">C90</f>
        <v>0</v>
      </c>
      <c r="D12" s="153">
        <f t="shared" ref="D12" si="13">D90</f>
        <v>0</v>
      </c>
    </row>
    <row r="13" spans="1:4" s="147" customFormat="1" ht="25.5" x14ac:dyDescent="0.2">
      <c r="A13" s="148">
        <v>720000</v>
      </c>
      <c r="B13" s="148" t="s">
        <v>74</v>
      </c>
      <c r="C13" s="149">
        <f t="shared" ref="C13" si="14">SUM(C14:C18)</f>
        <v>428335000</v>
      </c>
      <c r="D13" s="149">
        <f t="shared" ref="D13" si="15">SUM(D14:D18)</f>
        <v>38188500</v>
      </c>
    </row>
    <row r="14" spans="1:4" ht="26.25" customHeight="1" x14ac:dyDescent="0.2">
      <c r="A14" s="162">
        <v>721000</v>
      </c>
      <c r="B14" s="163" t="s">
        <v>75</v>
      </c>
      <c r="C14" s="153">
        <f t="shared" ref="C14" si="16">C93</f>
        <v>111254200</v>
      </c>
      <c r="D14" s="153">
        <f t="shared" ref="D14" si="17">D93</f>
        <v>1403000</v>
      </c>
    </row>
    <row r="15" spans="1:4" x14ac:dyDescent="0.2">
      <c r="A15" s="162">
        <v>722000</v>
      </c>
      <c r="B15" s="163" t="s">
        <v>76</v>
      </c>
      <c r="C15" s="153">
        <f t="shared" ref="C15" si="18">C100</f>
        <v>258855600</v>
      </c>
      <c r="D15" s="153">
        <f t="shared" ref="D15" si="19">D100</f>
        <v>36192300</v>
      </c>
    </row>
    <row r="16" spans="1:4" x14ac:dyDescent="0.2">
      <c r="A16" s="162">
        <v>723000</v>
      </c>
      <c r="B16" s="163" t="s">
        <v>202</v>
      </c>
      <c r="C16" s="153">
        <f t="shared" ref="C16" si="20">C105</f>
        <v>50428700</v>
      </c>
      <c r="D16" s="153">
        <f t="shared" ref="D16" si="21">D105</f>
        <v>60000</v>
      </c>
    </row>
    <row r="17" spans="1:4" ht="52.5" x14ac:dyDescent="0.2">
      <c r="A17" s="162">
        <v>728000</v>
      </c>
      <c r="B17" s="163" t="s">
        <v>101</v>
      </c>
      <c r="C17" s="153">
        <f t="shared" ref="C17" si="22">C107</f>
        <v>3309700</v>
      </c>
      <c r="D17" s="153">
        <f t="shared" ref="D17" si="23">D107</f>
        <v>371200</v>
      </c>
    </row>
    <row r="18" spans="1:4" x14ac:dyDescent="0.2">
      <c r="A18" s="162">
        <v>729000</v>
      </c>
      <c r="B18" s="163" t="s">
        <v>77</v>
      </c>
      <c r="C18" s="153">
        <f t="shared" ref="C18" si="24">C110</f>
        <v>4486800</v>
      </c>
      <c r="D18" s="153">
        <f t="shared" ref="D18" si="25">D110</f>
        <v>162000</v>
      </c>
    </row>
    <row r="19" spans="1:4" s="147" customFormat="1" ht="25.5" x14ac:dyDescent="0.2">
      <c r="A19" s="148">
        <v>730000</v>
      </c>
      <c r="B19" s="148" t="s">
        <v>50</v>
      </c>
      <c r="C19" s="149">
        <f t="shared" ref="C19:D19" si="26">C20</f>
        <v>0</v>
      </c>
      <c r="D19" s="149">
        <f t="shared" si="26"/>
        <v>0</v>
      </c>
    </row>
    <row r="20" spans="1:4" x14ac:dyDescent="0.2">
      <c r="A20" s="162">
        <v>731000</v>
      </c>
      <c r="B20" s="163" t="s">
        <v>50</v>
      </c>
      <c r="C20" s="153">
        <f t="shared" ref="C20" si="27">C112</f>
        <v>0</v>
      </c>
      <c r="D20" s="153">
        <f t="shared" ref="D20" si="28">D112</f>
        <v>0</v>
      </c>
    </row>
    <row r="21" spans="1:4" s="147" customFormat="1" ht="25.5" x14ac:dyDescent="0.2">
      <c r="A21" s="148">
        <v>780000</v>
      </c>
      <c r="B21" s="148" t="s">
        <v>102</v>
      </c>
      <c r="C21" s="149">
        <f t="shared" ref="C21" si="29">SUM(C22:C23)</f>
        <v>300000</v>
      </c>
      <c r="D21" s="149">
        <f t="shared" ref="D21" si="30">SUM(D22:D23)</f>
        <v>4148900</v>
      </c>
    </row>
    <row r="22" spans="1:4" x14ac:dyDescent="0.2">
      <c r="A22" s="162">
        <v>787000</v>
      </c>
      <c r="B22" s="163" t="s">
        <v>203</v>
      </c>
      <c r="C22" s="153">
        <f t="shared" ref="C22" si="31">C117</f>
        <v>200000</v>
      </c>
      <c r="D22" s="153">
        <f t="shared" ref="D22" si="32">D117</f>
        <v>162000</v>
      </c>
    </row>
    <row r="23" spans="1:4" x14ac:dyDescent="0.2">
      <c r="A23" s="162">
        <v>788000</v>
      </c>
      <c r="B23" s="163" t="s">
        <v>103</v>
      </c>
      <c r="C23" s="153">
        <f t="shared" ref="C23" si="33">C123</f>
        <v>100000</v>
      </c>
      <c r="D23" s="153">
        <f t="shared" ref="D23" si="34">D123</f>
        <v>3986900</v>
      </c>
    </row>
    <row r="24" spans="1:4" s="147" customFormat="1" ht="25.5" x14ac:dyDescent="0.2">
      <c r="A24" s="160"/>
      <c r="B24" s="148" t="s">
        <v>22</v>
      </c>
      <c r="C24" s="149">
        <f t="shared" ref="C24" si="35">C25+C35+C38</f>
        <v>5300519799.9988604</v>
      </c>
      <c r="D24" s="149">
        <f t="shared" ref="D24" si="36">D25+D35+D38</f>
        <v>200736900</v>
      </c>
    </row>
    <row r="25" spans="1:4" s="147" customFormat="1" ht="25.5" x14ac:dyDescent="0.2">
      <c r="A25" s="148">
        <v>410000</v>
      </c>
      <c r="B25" s="148" t="s">
        <v>78</v>
      </c>
      <c r="C25" s="149">
        <f t="shared" ref="C25" si="37">SUM(C26:C34)</f>
        <v>4752632899.9988604</v>
      </c>
      <c r="D25" s="149">
        <f t="shared" ref="D25" si="38">SUM(D26:D34)</f>
        <v>200547400</v>
      </c>
    </row>
    <row r="26" spans="1:4" x14ac:dyDescent="0.2">
      <c r="A26" s="162">
        <v>411000</v>
      </c>
      <c r="B26" s="163" t="s">
        <v>204</v>
      </c>
      <c r="C26" s="153">
        <f t="shared" ref="C26" si="39">C147</f>
        <v>1321226800</v>
      </c>
      <c r="D26" s="153">
        <f t="shared" ref="D26" si="40">D147</f>
        <v>10767500</v>
      </c>
    </row>
    <row r="27" spans="1:4" x14ac:dyDescent="0.2">
      <c r="A27" s="162">
        <v>412000</v>
      </c>
      <c r="B27" s="163" t="s">
        <v>209</v>
      </c>
      <c r="C27" s="153">
        <f t="shared" ref="C27" si="41">C152</f>
        <v>249286300.25999999</v>
      </c>
      <c r="D27" s="153">
        <f t="shared" ref="D27" si="42">D152</f>
        <v>27294000</v>
      </c>
    </row>
    <row r="28" spans="1:4" x14ac:dyDescent="0.2">
      <c r="A28" s="162">
        <v>413000</v>
      </c>
      <c r="B28" s="163" t="s">
        <v>210</v>
      </c>
      <c r="C28" s="153">
        <f t="shared" ref="C28" si="43">C162</f>
        <v>259035700</v>
      </c>
      <c r="D28" s="153">
        <f t="shared" ref="D28" si="44">D162</f>
        <v>67100</v>
      </c>
    </row>
    <row r="29" spans="1:4" x14ac:dyDescent="0.2">
      <c r="A29" s="162">
        <v>414000</v>
      </c>
      <c r="B29" s="163" t="s">
        <v>104</v>
      </c>
      <c r="C29" s="153">
        <f t="shared" ref="C29" si="45">C169</f>
        <v>242852700</v>
      </c>
      <c r="D29" s="153">
        <f t="shared" ref="D29" si="46">D169</f>
        <v>0</v>
      </c>
    </row>
    <row r="30" spans="1:4" x14ac:dyDescent="0.2">
      <c r="A30" s="162">
        <v>415000</v>
      </c>
      <c r="B30" s="163" t="s">
        <v>50</v>
      </c>
      <c r="C30" s="153">
        <f t="shared" ref="C30" si="47">C171</f>
        <v>187760700</v>
      </c>
      <c r="D30" s="153">
        <f t="shared" ref="D30" si="48">D171</f>
        <v>162143900</v>
      </c>
    </row>
    <row r="31" spans="1:4" ht="26.25" customHeight="1" x14ac:dyDescent="0.2">
      <c r="A31" s="162">
        <v>416000</v>
      </c>
      <c r="B31" s="163" t="s">
        <v>211</v>
      </c>
      <c r="C31" s="153">
        <f t="shared" ref="C31" si="49">C174</f>
        <v>537339599.73886037</v>
      </c>
      <c r="D31" s="153">
        <f t="shared" ref="D31" si="50">D174</f>
        <v>0</v>
      </c>
    </row>
    <row r="32" spans="1:4" ht="52.5" x14ac:dyDescent="0.2">
      <c r="A32" s="162">
        <v>417000</v>
      </c>
      <c r="B32" s="163" t="s">
        <v>212</v>
      </c>
      <c r="C32" s="153">
        <f t="shared" ref="C32" si="51">C177</f>
        <v>1946000000</v>
      </c>
      <c r="D32" s="153">
        <f t="shared" ref="D32" si="52">D177</f>
        <v>0</v>
      </c>
    </row>
    <row r="33" spans="1:4" ht="52.5" x14ac:dyDescent="0.2">
      <c r="A33" s="162">
        <v>418000</v>
      </c>
      <c r="B33" s="163" t="s">
        <v>213</v>
      </c>
      <c r="C33" s="153">
        <f t="shared" ref="C33" si="53">+C179</f>
        <v>270700</v>
      </c>
      <c r="D33" s="153">
        <f t="shared" ref="D33" si="54">+D179</f>
        <v>233900</v>
      </c>
    </row>
    <row r="34" spans="1:4" x14ac:dyDescent="0.2">
      <c r="A34" s="162">
        <v>419000</v>
      </c>
      <c r="B34" s="163" t="s">
        <v>214</v>
      </c>
      <c r="C34" s="153">
        <f t="shared" ref="C34" si="55">C184</f>
        <v>8860400</v>
      </c>
      <c r="D34" s="153">
        <f t="shared" ref="D34" si="56">D184</f>
        <v>41000</v>
      </c>
    </row>
    <row r="35" spans="1:4" s="147" customFormat="1" ht="25.5" x14ac:dyDescent="0.2">
      <c r="A35" s="148">
        <v>480000</v>
      </c>
      <c r="B35" s="148" t="s">
        <v>105</v>
      </c>
      <c r="C35" s="149">
        <f t="shared" ref="C35" si="57">SUM(C36:C37)</f>
        <v>537641200</v>
      </c>
      <c r="D35" s="149">
        <f t="shared" ref="D35" si="58">SUM(D36:D37)</f>
        <v>189500</v>
      </c>
    </row>
    <row r="36" spans="1:4" x14ac:dyDescent="0.2">
      <c r="A36" s="162">
        <v>487000</v>
      </c>
      <c r="B36" s="163" t="s">
        <v>203</v>
      </c>
      <c r="C36" s="153">
        <f t="shared" ref="C36" si="59">C187</f>
        <v>424671800</v>
      </c>
      <c r="D36" s="153">
        <f t="shared" ref="D36" si="60">D187</f>
        <v>0</v>
      </c>
    </row>
    <row r="37" spans="1:4" x14ac:dyDescent="0.2">
      <c r="A37" s="162">
        <v>488000</v>
      </c>
      <c r="B37" s="163" t="s">
        <v>103</v>
      </c>
      <c r="C37" s="153">
        <f t="shared" ref="C37" si="61">C192</f>
        <v>112969400</v>
      </c>
      <c r="D37" s="153">
        <f t="shared" ref="D37" si="62">D192</f>
        <v>189500</v>
      </c>
    </row>
    <row r="38" spans="1:4" s="147" customFormat="1" ht="25.5" x14ac:dyDescent="0.2">
      <c r="A38" s="148" t="s">
        <v>3</v>
      </c>
      <c r="B38" s="148" t="s">
        <v>62</v>
      </c>
      <c r="C38" s="149">
        <f t="shared" ref="C38" si="63">C194</f>
        <v>10245700</v>
      </c>
      <c r="D38" s="149">
        <f t="shared" ref="D38" si="64">D194</f>
        <v>0</v>
      </c>
    </row>
    <row r="39" spans="1:4" s="147" customFormat="1" ht="27.75" customHeight="1" x14ac:dyDescent="0.2">
      <c r="A39" s="160"/>
      <c r="B39" s="148" t="s">
        <v>25</v>
      </c>
      <c r="C39" s="149">
        <f>C5-C24</f>
        <v>107845900.00113964</v>
      </c>
      <c r="D39" s="149">
        <f>D5-D24</f>
        <v>2900500</v>
      </c>
    </row>
    <row r="40" spans="1:4" s="147" customFormat="1" ht="27.75" customHeight="1" x14ac:dyDescent="0.2">
      <c r="A40" s="160"/>
      <c r="B40" s="148" t="s">
        <v>26</v>
      </c>
      <c r="C40" s="149">
        <f t="shared" ref="C40" si="65">C41+C42-C43-C44</f>
        <v>-205012600</v>
      </c>
      <c r="D40" s="149">
        <f t="shared" ref="D40" si="66">D41+D42-D43-D44</f>
        <v>-25436300</v>
      </c>
    </row>
    <row r="41" spans="1:4" x14ac:dyDescent="0.2">
      <c r="A41" s="162">
        <v>810000</v>
      </c>
      <c r="B41" s="163" t="s">
        <v>106</v>
      </c>
      <c r="C41" s="153">
        <f t="shared" ref="C41" si="67">C127</f>
        <v>651900</v>
      </c>
      <c r="D41" s="153">
        <f t="shared" ref="D41" si="68">D127</f>
        <v>5718200</v>
      </c>
    </row>
    <row r="42" spans="1:4" ht="52.5" x14ac:dyDescent="0.2">
      <c r="A42" s="162">
        <v>880000</v>
      </c>
      <c r="B42" s="163" t="s">
        <v>107</v>
      </c>
      <c r="C42" s="153">
        <f t="shared" ref="C42" si="69">C136</f>
        <v>119100</v>
      </c>
      <c r="D42" s="153">
        <f t="shared" ref="D42" si="70">D136</f>
        <v>745700</v>
      </c>
    </row>
    <row r="43" spans="1:4" x14ac:dyDescent="0.2">
      <c r="A43" s="162">
        <v>510000</v>
      </c>
      <c r="B43" s="163" t="s">
        <v>108</v>
      </c>
      <c r="C43" s="153">
        <f t="shared" ref="C43" si="71">C198</f>
        <v>205253600</v>
      </c>
      <c r="D43" s="153">
        <f t="shared" ref="D43" si="72">D198</f>
        <v>31900200</v>
      </c>
    </row>
    <row r="44" spans="1:4" ht="52.5" x14ac:dyDescent="0.2">
      <c r="A44" s="162">
        <v>580000</v>
      </c>
      <c r="B44" s="163" t="s">
        <v>109</v>
      </c>
      <c r="C44" s="153">
        <f t="shared" ref="C44" si="73">C219</f>
        <v>530000</v>
      </c>
      <c r="D44" s="153">
        <f t="shared" ref="D44" si="74">D219</f>
        <v>0</v>
      </c>
    </row>
    <row r="45" spans="1:4" s="167" customFormat="1" x14ac:dyDescent="0.2">
      <c r="A45" s="164"/>
      <c r="B45" s="165" t="s">
        <v>27</v>
      </c>
      <c r="C45" s="166">
        <f t="shared" ref="C45" si="75">C39+C40</f>
        <v>-97166699.998860359</v>
      </c>
      <c r="D45" s="166">
        <f t="shared" ref="D45" si="76">D39+D40</f>
        <v>-22535800</v>
      </c>
    </row>
    <row r="46" spans="1:4" x14ac:dyDescent="0.2">
      <c r="A46" s="160"/>
      <c r="B46" s="148"/>
      <c r="C46" s="149"/>
      <c r="D46" s="149"/>
    </row>
    <row r="47" spans="1:4" s="167" customFormat="1" x14ac:dyDescent="0.2">
      <c r="A47" s="164"/>
      <c r="B47" s="165" t="s">
        <v>17</v>
      </c>
      <c r="C47" s="166">
        <f t="shared" ref="C47" si="77">C48+C55+C62+C69</f>
        <v>97166700</v>
      </c>
      <c r="D47" s="166">
        <f t="shared" ref="D47" si="78">D48+D55+D62+D69</f>
        <v>22535800</v>
      </c>
    </row>
    <row r="48" spans="1:4" s="147" customFormat="1" ht="25.5" x14ac:dyDescent="0.2">
      <c r="A48" s="160"/>
      <c r="B48" s="148" t="s">
        <v>28</v>
      </c>
      <c r="C48" s="149">
        <f t="shared" ref="C48" si="79">C49-C52</f>
        <v>31679300</v>
      </c>
      <c r="D48" s="149">
        <f t="shared" ref="D48" si="80">D49-D52</f>
        <v>226300</v>
      </c>
    </row>
    <row r="49" spans="1:4" s="147" customFormat="1" ht="25.5" x14ac:dyDescent="0.2">
      <c r="A49" s="148">
        <v>910000</v>
      </c>
      <c r="B49" s="148" t="s">
        <v>110</v>
      </c>
      <c r="C49" s="149">
        <f t="shared" ref="C49" si="81">SUM(C50:C51)</f>
        <v>92155900</v>
      </c>
      <c r="D49" s="149">
        <f t="shared" ref="D49" si="82">SUM(D50:D51)</f>
        <v>226300</v>
      </c>
    </row>
    <row r="50" spans="1:4" x14ac:dyDescent="0.2">
      <c r="A50" s="162">
        <v>911000</v>
      </c>
      <c r="B50" s="163" t="s">
        <v>111</v>
      </c>
      <c r="C50" s="153">
        <f t="shared" ref="C50" si="83">C230</f>
        <v>87724700</v>
      </c>
      <c r="D50" s="153">
        <f t="shared" ref="D50" si="84">D230</f>
        <v>226300</v>
      </c>
    </row>
    <row r="51" spans="1:4" ht="52.5" x14ac:dyDescent="0.2">
      <c r="A51" s="162">
        <v>918000</v>
      </c>
      <c r="B51" s="163" t="s">
        <v>112</v>
      </c>
      <c r="C51" s="153">
        <f t="shared" ref="C51" si="85">C234</f>
        <v>4431200</v>
      </c>
      <c r="D51" s="153">
        <f t="shared" ref="D51" si="86">D234</f>
        <v>0</v>
      </c>
    </row>
    <row r="52" spans="1:4" s="147" customFormat="1" ht="25.5" x14ac:dyDescent="0.2">
      <c r="A52" s="148">
        <v>610000</v>
      </c>
      <c r="B52" s="148" t="s">
        <v>113</v>
      </c>
      <c r="C52" s="149">
        <f t="shared" ref="C52" si="87">SUM(C53:C54)</f>
        <v>60476600</v>
      </c>
      <c r="D52" s="149">
        <f t="shared" ref="D52" si="88">SUM(D53:D54)</f>
        <v>0</v>
      </c>
    </row>
    <row r="53" spans="1:4" x14ac:dyDescent="0.2">
      <c r="A53" s="162">
        <v>611000</v>
      </c>
      <c r="B53" s="163" t="s">
        <v>114</v>
      </c>
      <c r="C53" s="153">
        <f t="shared" ref="C53" si="89">C237</f>
        <v>60126600</v>
      </c>
      <c r="D53" s="153">
        <f t="shared" ref="D53" si="90">D237</f>
        <v>0</v>
      </c>
    </row>
    <row r="54" spans="1:4" ht="52.5" x14ac:dyDescent="0.2">
      <c r="A54" s="162">
        <v>618000</v>
      </c>
      <c r="B54" s="163" t="s">
        <v>115</v>
      </c>
      <c r="C54" s="153">
        <f t="shared" ref="C54" si="91">C241</f>
        <v>350000</v>
      </c>
      <c r="D54" s="153">
        <f t="shared" ref="D54" si="92">D241</f>
        <v>0</v>
      </c>
    </row>
    <row r="55" spans="1:4" s="147" customFormat="1" ht="25.5" x14ac:dyDescent="0.2">
      <c r="A55" s="160"/>
      <c r="B55" s="148" t="s">
        <v>14</v>
      </c>
      <c r="C55" s="149">
        <f t="shared" ref="C55" si="93">C56-C59</f>
        <v>82594400</v>
      </c>
      <c r="D55" s="149">
        <f t="shared" ref="D55" si="94">D56-D59</f>
        <v>2984000</v>
      </c>
    </row>
    <row r="56" spans="1:4" s="147" customFormat="1" ht="25.5" x14ac:dyDescent="0.2">
      <c r="A56" s="148">
        <v>920000</v>
      </c>
      <c r="B56" s="148" t="s">
        <v>116</v>
      </c>
      <c r="C56" s="149">
        <f t="shared" ref="C56" si="95">SUM(C57:C58)</f>
        <v>943902400</v>
      </c>
      <c r="D56" s="149">
        <f t="shared" ref="D56" si="96">SUM(D57)</f>
        <v>3000000</v>
      </c>
    </row>
    <row r="57" spans="1:4" x14ac:dyDescent="0.2">
      <c r="A57" s="162">
        <v>921000</v>
      </c>
      <c r="B57" s="163" t="s">
        <v>117</v>
      </c>
      <c r="C57" s="153">
        <f t="shared" ref="C57" si="97">C246</f>
        <v>943902400</v>
      </c>
      <c r="D57" s="153">
        <f t="shared" ref="D57" si="98">D246</f>
        <v>3000000</v>
      </c>
    </row>
    <row r="58" spans="1:4" ht="26.25" customHeight="1" x14ac:dyDescent="0.2">
      <c r="A58" s="220">
        <v>928000</v>
      </c>
      <c r="B58" s="188" t="s">
        <v>118</v>
      </c>
      <c r="C58" s="153">
        <v>0</v>
      </c>
      <c r="D58" s="153">
        <v>0</v>
      </c>
    </row>
    <row r="59" spans="1:4" s="147" customFormat="1" ht="25.5" x14ac:dyDescent="0.2">
      <c r="A59" s="148">
        <v>620000</v>
      </c>
      <c r="B59" s="148" t="s">
        <v>119</v>
      </c>
      <c r="C59" s="149">
        <f t="shared" ref="C59" si="99">SUM(C60:C61)</f>
        <v>861308000</v>
      </c>
      <c r="D59" s="149">
        <f t="shared" ref="D59" si="100">SUM(D60:D61)</f>
        <v>16000</v>
      </c>
    </row>
    <row r="60" spans="1:4" x14ac:dyDescent="0.2">
      <c r="A60" s="162">
        <v>621000</v>
      </c>
      <c r="B60" s="163" t="s">
        <v>120</v>
      </c>
      <c r="C60" s="153">
        <f t="shared" ref="C60" si="101">C252</f>
        <v>861308000</v>
      </c>
      <c r="D60" s="153">
        <f t="shared" ref="D60" si="102">D252</f>
        <v>16000</v>
      </c>
    </row>
    <row r="61" spans="1:4" ht="26.25" customHeight="1" x14ac:dyDescent="0.2">
      <c r="A61" s="162">
        <v>628000</v>
      </c>
      <c r="B61" s="163" t="s">
        <v>121</v>
      </c>
      <c r="C61" s="153">
        <f t="shared" ref="C61" si="103">C257</f>
        <v>0</v>
      </c>
      <c r="D61" s="153">
        <f t="shared" ref="D61" si="104">D257</f>
        <v>0</v>
      </c>
    </row>
    <row r="62" spans="1:4" s="147" customFormat="1" ht="25.5" x14ac:dyDescent="0.2">
      <c r="A62" s="168"/>
      <c r="B62" s="148" t="s">
        <v>29</v>
      </c>
      <c r="C62" s="149">
        <f t="shared" ref="C62" si="105">C63-C66</f>
        <v>-17107000</v>
      </c>
      <c r="D62" s="149">
        <f t="shared" ref="D62" si="106">D63-D66</f>
        <v>-35891700</v>
      </c>
    </row>
    <row r="63" spans="1:4" s="147" customFormat="1" ht="25.5" x14ac:dyDescent="0.2">
      <c r="A63" s="148">
        <v>930000</v>
      </c>
      <c r="B63" s="148" t="s">
        <v>122</v>
      </c>
      <c r="C63" s="149">
        <f t="shared" ref="C63" si="107">C64+C65</f>
        <v>44805000</v>
      </c>
      <c r="D63" s="149">
        <f t="shared" ref="D63" si="108">D64+D65</f>
        <v>72525400</v>
      </c>
    </row>
    <row r="64" spans="1:4" x14ac:dyDescent="0.2">
      <c r="A64" s="162">
        <v>931000</v>
      </c>
      <c r="B64" s="163" t="s">
        <v>123</v>
      </c>
      <c r="C64" s="153">
        <f t="shared" ref="C64" si="109">C261</f>
        <v>14307200</v>
      </c>
      <c r="D64" s="153">
        <f t="shared" ref="D64" si="110">D261</f>
        <v>72225800</v>
      </c>
    </row>
    <row r="65" spans="1:4" x14ac:dyDescent="0.2">
      <c r="A65" s="162">
        <v>938000</v>
      </c>
      <c r="B65" s="163" t="s">
        <v>124</v>
      </c>
      <c r="C65" s="153">
        <f t="shared" ref="C65" si="111">C266</f>
        <v>30497800</v>
      </c>
      <c r="D65" s="153">
        <f t="shared" ref="D65" si="112">D266</f>
        <v>299600</v>
      </c>
    </row>
    <row r="66" spans="1:4" s="147" customFormat="1" ht="25.5" x14ac:dyDescent="0.2">
      <c r="A66" s="148">
        <v>630000</v>
      </c>
      <c r="B66" s="148" t="s">
        <v>125</v>
      </c>
      <c r="C66" s="149">
        <f t="shared" ref="C66" si="113">C67+C68</f>
        <v>61912000</v>
      </c>
      <c r="D66" s="149">
        <f t="shared" ref="D66" si="114">D67+D68</f>
        <v>108417100</v>
      </c>
    </row>
    <row r="67" spans="1:4" x14ac:dyDescent="0.2">
      <c r="A67" s="162">
        <v>631000</v>
      </c>
      <c r="B67" s="163" t="s">
        <v>126</v>
      </c>
      <c r="C67" s="153">
        <f t="shared" ref="C67" si="115">C270</f>
        <v>22424400</v>
      </c>
      <c r="D67" s="153">
        <f t="shared" ref="D67" si="116">D270</f>
        <v>108184200</v>
      </c>
    </row>
    <row r="68" spans="1:4" x14ac:dyDescent="0.2">
      <c r="A68" s="169">
        <v>638000</v>
      </c>
      <c r="B68" s="170" t="s">
        <v>127</v>
      </c>
      <c r="C68" s="153">
        <f t="shared" ref="C68" si="117">C275</f>
        <v>39487600</v>
      </c>
      <c r="D68" s="153">
        <f t="shared" ref="D68" si="118">D275</f>
        <v>232900</v>
      </c>
    </row>
    <row r="69" spans="1:4" s="171" customFormat="1" ht="51" x14ac:dyDescent="0.2">
      <c r="A69" s="244"/>
      <c r="B69" s="148" t="s">
        <v>40</v>
      </c>
      <c r="C69" s="149">
        <f t="shared" ref="C69" si="119">C278</f>
        <v>0</v>
      </c>
      <c r="D69" s="149">
        <f t="shared" ref="D69" si="120">D278</f>
        <v>55217200</v>
      </c>
    </row>
    <row r="70" spans="1:4" s="167" customFormat="1" x14ac:dyDescent="0.2">
      <c r="A70" s="164"/>
      <c r="B70" s="165" t="s">
        <v>18</v>
      </c>
      <c r="C70" s="166">
        <f t="shared" ref="C70" si="121">C45+C47</f>
        <v>1.1396408081054688E-3</v>
      </c>
      <c r="D70" s="166">
        <f t="shared" ref="D70" si="122">D45+D47</f>
        <v>0</v>
      </c>
    </row>
    <row r="71" spans="1:4" x14ac:dyDescent="0.2">
      <c r="C71" s="153"/>
      <c r="D71" s="153"/>
    </row>
    <row r="72" spans="1:4" x14ac:dyDescent="0.2">
      <c r="C72" s="153"/>
      <c r="D72" s="153"/>
    </row>
    <row r="73" spans="1:4" s="175" customFormat="1" x14ac:dyDescent="0.4">
      <c r="A73" s="172" t="s">
        <v>30</v>
      </c>
      <c r="B73" s="173"/>
      <c r="C73" s="174"/>
      <c r="D73" s="174"/>
    </row>
    <row r="74" spans="1:4" s="175" customFormat="1" x14ac:dyDescent="0.4">
      <c r="A74" s="176"/>
      <c r="B74" s="177"/>
      <c r="C74" s="178"/>
      <c r="D74" s="178"/>
    </row>
    <row r="75" spans="1:4" ht="127.5" x14ac:dyDescent="0.2">
      <c r="A75" s="179" t="s">
        <v>46</v>
      </c>
      <c r="B75" s="179" t="s">
        <v>47</v>
      </c>
      <c r="C75" s="157" t="s">
        <v>57</v>
      </c>
      <c r="D75" s="157" t="s">
        <v>58</v>
      </c>
    </row>
    <row r="76" spans="1:4" x14ac:dyDescent="0.2">
      <c r="A76" s="155">
        <v>1</v>
      </c>
      <c r="B76" s="156">
        <v>2</v>
      </c>
      <c r="C76" s="159">
        <v>3</v>
      </c>
      <c r="D76" s="159">
        <v>4</v>
      </c>
    </row>
    <row r="77" spans="1:4" s="175" customFormat="1" x14ac:dyDescent="0.4">
      <c r="A77" s="180" t="s">
        <v>23</v>
      </c>
      <c r="B77" s="181"/>
      <c r="C77" s="178">
        <f t="shared" ref="C77" si="123">C78+C92+C116+C112</f>
        <v>5408365700</v>
      </c>
      <c r="D77" s="178">
        <f t="shared" ref="D77" si="124">D78+D92+D116+D112</f>
        <v>203637400</v>
      </c>
    </row>
    <row r="78" spans="1:4" s="175" customFormat="1" x14ac:dyDescent="0.4">
      <c r="A78" s="180">
        <v>710000</v>
      </c>
      <c r="B78" s="182" t="s">
        <v>79</v>
      </c>
      <c r="C78" s="178">
        <f t="shared" ref="C78" si="125">C79+C82+C84+C86+C88+C90</f>
        <v>4979730700</v>
      </c>
      <c r="D78" s="178">
        <f t="shared" ref="D78" si="126">D79+D82+D84+D86+D88+D90</f>
        <v>161300000</v>
      </c>
    </row>
    <row r="79" spans="1:4" s="175" customFormat="1" x14ac:dyDescent="0.4">
      <c r="A79" s="183">
        <v>711000</v>
      </c>
      <c r="B79" s="183" t="s">
        <v>72</v>
      </c>
      <c r="C79" s="184">
        <f t="shared" ref="C79" si="127">SUM(C80:C81)</f>
        <v>868946500</v>
      </c>
      <c r="D79" s="184">
        <f t="shared" ref="D79" si="128">SUM(D80:D81)</f>
        <v>0</v>
      </c>
    </row>
    <row r="80" spans="1:4" s="175" customFormat="1" x14ac:dyDescent="0.4">
      <c r="A80" s="185">
        <v>711100</v>
      </c>
      <c r="B80" s="186" t="s">
        <v>80</v>
      </c>
      <c r="C80" s="187">
        <v>378259800</v>
      </c>
      <c r="D80" s="187">
        <v>0</v>
      </c>
    </row>
    <row r="81" spans="1:4" s="175" customFormat="1" x14ac:dyDescent="0.4">
      <c r="A81" s="185">
        <v>711200</v>
      </c>
      <c r="B81" s="188" t="s">
        <v>128</v>
      </c>
      <c r="C81" s="187">
        <v>490686700</v>
      </c>
      <c r="D81" s="187">
        <v>0</v>
      </c>
    </row>
    <row r="82" spans="1:4" s="192" customFormat="1" ht="25.5" x14ac:dyDescent="0.35">
      <c r="A82" s="189">
        <v>712000</v>
      </c>
      <c r="B82" s="190" t="s">
        <v>100</v>
      </c>
      <c r="C82" s="191">
        <f t="shared" ref="C82" si="129">C83</f>
        <v>1772089100</v>
      </c>
      <c r="D82" s="191">
        <f t="shared" ref="D82" si="130">D83</f>
        <v>0</v>
      </c>
    </row>
    <row r="83" spans="1:4" s="175" customFormat="1" x14ac:dyDescent="0.4">
      <c r="A83" s="185">
        <v>712100</v>
      </c>
      <c r="B83" s="188" t="s">
        <v>100</v>
      </c>
      <c r="C83" s="187">
        <v>1772089100</v>
      </c>
      <c r="D83" s="187">
        <v>0</v>
      </c>
    </row>
    <row r="84" spans="1:4" s="175" customFormat="1" x14ac:dyDescent="0.4">
      <c r="A84" s="189" t="s">
        <v>0</v>
      </c>
      <c r="B84" s="190" t="s">
        <v>59</v>
      </c>
      <c r="C84" s="184">
        <f t="shared" ref="C84" si="131">SUM(C85:C85)</f>
        <v>32449200</v>
      </c>
      <c r="D84" s="184">
        <f t="shared" ref="D84" si="132">SUM(D85:D85)</f>
        <v>0</v>
      </c>
    </row>
    <row r="85" spans="1:4" s="175" customFormat="1" x14ac:dyDescent="0.4">
      <c r="A85" s="185">
        <v>714100</v>
      </c>
      <c r="B85" s="188" t="s">
        <v>59</v>
      </c>
      <c r="C85" s="187">
        <v>32449200</v>
      </c>
      <c r="D85" s="187">
        <v>0</v>
      </c>
    </row>
    <row r="86" spans="1:4" s="175" customFormat="1" x14ac:dyDescent="0.4">
      <c r="A86" s="189">
        <v>715000</v>
      </c>
      <c r="B86" s="183" t="s">
        <v>60</v>
      </c>
      <c r="C86" s="184">
        <f t="shared" ref="C86" si="133">SUM(C87)</f>
        <v>40000</v>
      </c>
      <c r="D86" s="184">
        <f t="shared" ref="D86" si="134">SUM(D87)</f>
        <v>0</v>
      </c>
    </row>
    <row r="87" spans="1:4" s="175" customFormat="1" x14ac:dyDescent="0.4">
      <c r="A87" s="185">
        <v>715100</v>
      </c>
      <c r="B87" s="188" t="s">
        <v>51</v>
      </c>
      <c r="C87" s="187">
        <v>40000</v>
      </c>
      <c r="D87" s="187">
        <v>0</v>
      </c>
    </row>
    <row r="88" spans="1:4" s="175" customFormat="1" x14ac:dyDescent="0.4">
      <c r="A88" s="189">
        <v>717000</v>
      </c>
      <c r="B88" s="183" t="s">
        <v>61</v>
      </c>
      <c r="C88" s="184">
        <f t="shared" ref="C88" si="135">SUM(C89)</f>
        <v>2306205900</v>
      </c>
      <c r="D88" s="184">
        <f t="shared" ref="D88" si="136">SUM(D89)</f>
        <v>161300000</v>
      </c>
    </row>
    <row r="89" spans="1:4" s="175" customFormat="1" ht="26.25" customHeight="1" x14ac:dyDescent="0.4">
      <c r="A89" s="185">
        <v>717100</v>
      </c>
      <c r="B89" s="186" t="s">
        <v>63</v>
      </c>
      <c r="C89" s="187">
        <v>2306205900</v>
      </c>
      <c r="D89" s="187">
        <v>161300000</v>
      </c>
    </row>
    <row r="90" spans="1:4" s="192" customFormat="1" ht="25.5" x14ac:dyDescent="0.35">
      <c r="A90" s="189">
        <v>719000</v>
      </c>
      <c r="B90" s="183" t="s">
        <v>73</v>
      </c>
      <c r="C90" s="191">
        <f t="shared" ref="C90" si="137">C91</f>
        <v>0</v>
      </c>
      <c r="D90" s="191">
        <f t="shared" ref="D90" si="138">D91</f>
        <v>0</v>
      </c>
    </row>
    <row r="91" spans="1:4" s="175" customFormat="1" x14ac:dyDescent="0.4">
      <c r="A91" s="185">
        <v>719100</v>
      </c>
      <c r="B91" s="186" t="s">
        <v>73</v>
      </c>
      <c r="C91" s="187">
        <v>0</v>
      </c>
      <c r="D91" s="187">
        <v>0</v>
      </c>
    </row>
    <row r="92" spans="1:4" s="172" customFormat="1" ht="25.5" x14ac:dyDescent="0.35">
      <c r="A92" s="193">
        <v>720000</v>
      </c>
      <c r="B92" s="182" t="s">
        <v>81</v>
      </c>
      <c r="C92" s="194">
        <f t="shared" ref="C92" si="139">C93+C100+C105+C107+C110</f>
        <v>428335000</v>
      </c>
      <c r="D92" s="194">
        <f t="shared" ref="D92" si="140">D93+D100+D105+D107+D110</f>
        <v>38188500</v>
      </c>
    </row>
    <row r="93" spans="1:4" s="175" customFormat="1" ht="51" x14ac:dyDescent="0.4">
      <c r="A93" s="189">
        <v>721000</v>
      </c>
      <c r="B93" s="190" t="s">
        <v>75</v>
      </c>
      <c r="C93" s="191">
        <f t="shared" ref="C93" si="141">SUM(C94:C99)</f>
        <v>111254200</v>
      </c>
      <c r="D93" s="191">
        <f t="shared" ref="D93" si="142">SUM(D94:D99)</f>
        <v>1403000</v>
      </c>
    </row>
    <row r="94" spans="1:4" s="175" customFormat="1" x14ac:dyDescent="0.4">
      <c r="A94" s="185">
        <v>721100</v>
      </c>
      <c r="B94" s="188" t="s">
        <v>215</v>
      </c>
      <c r="C94" s="187">
        <v>89000000</v>
      </c>
      <c r="D94" s="187">
        <v>0</v>
      </c>
    </row>
    <row r="95" spans="1:4" s="175" customFormat="1" x14ac:dyDescent="0.4">
      <c r="A95" s="185">
        <v>721200</v>
      </c>
      <c r="B95" s="188" t="s">
        <v>82</v>
      </c>
      <c r="C95" s="187">
        <v>900000</v>
      </c>
      <c r="D95" s="187">
        <v>1403000</v>
      </c>
    </row>
    <row r="96" spans="1:4" s="175" customFormat="1" x14ac:dyDescent="0.4">
      <c r="A96" s="185">
        <v>721300</v>
      </c>
      <c r="B96" s="188" t="s">
        <v>83</v>
      </c>
      <c r="C96" s="187">
        <v>835600</v>
      </c>
      <c r="D96" s="187">
        <v>0</v>
      </c>
    </row>
    <row r="97" spans="1:4" s="175" customFormat="1" x14ac:dyDescent="0.4">
      <c r="A97" s="185">
        <v>721400</v>
      </c>
      <c r="B97" s="188" t="s">
        <v>84</v>
      </c>
      <c r="C97" s="187">
        <v>0</v>
      </c>
      <c r="D97" s="187">
        <v>0</v>
      </c>
    </row>
    <row r="98" spans="1:4" s="175" customFormat="1" ht="26.25" customHeight="1" x14ac:dyDescent="0.4">
      <c r="A98" s="185">
        <v>721500</v>
      </c>
      <c r="B98" s="188" t="s">
        <v>85</v>
      </c>
      <c r="C98" s="187">
        <v>20488600</v>
      </c>
      <c r="D98" s="187">
        <v>0</v>
      </c>
    </row>
    <row r="99" spans="1:4" s="175" customFormat="1" ht="52.5" x14ac:dyDescent="0.4">
      <c r="A99" s="185">
        <v>721600</v>
      </c>
      <c r="B99" s="188" t="s">
        <v>129</v>
      </c>
      <c r="C99" s="187">
        <v>30000</v>
      </c>
      <c r="D99" s="187">
        <v>0</v>
      </c>
    </row>
    <row r="100" spans="1:4" s="175" customFormat="1" ht="25.5" customHeight="1" x14ac:dyDescent="0.4">
      <c r="A100" s="189">
        <v>722000</v>
      </c>
      <c r="B100" s="190" t="s">
        <v>76</v>
      </c>
      <c r="C100" s="191">
        <f t="shared" ref="C100" si="143">SUM(C101:C104)</f>
        <v>258855600</v>
      </c>
      <c r="D100" s="191">
        <f t="shared" ref="D100" si="144">SUM(D101:D104)</f>
        <v>36192300</v>
      </c>
    </row>
    <row r="101" spans="1:4" s="175" customFormat="1" x14ac:dyDescent="0.4">
      <c r="A101" s="195">
        <v>722100</v>
      </c>
      <c r="B101" s="188" t="s">
        <v>52</v>
      </c>
      <c r="C101" s="196">
        <v>13386100</v>
      </c>
      <c r="D101" s="196">
        <v>0</v>
      </c>
    </row>
    <row r="102" spans="1:4" s="175" customFormat="1" x14ac:dyDescent="0.4">
      <c r="A102" s="195">
        <v>722200</v>
      </c>
      <c r="B102" s="188" t="s">
        <v>64</v>
      </c>
      <c r="C102" s="196">
        <v>16439700</v>
      </c>
      <c r="D102" s="196">
        <v>0</v>
      </c>
    </row>
    <row r="103" spans="1:4" s="175" customFormat="1" x14ac:dyDescent="0.4">
      <c r="A103" s="195">
        <v>722400</v>
      </c>
      <c r="B103" s="188" t="s">
        <v>48</v>
      </c>
      <c r="C103" s="196">
        <v>195045300</v>
      </c>
      <c r="D103" s="196">
        <v>4400000</v>
      </c>
    </row>
    <row r="104" spans="1:4" s="175" customFormat="1" x14ac:dyDescent="0.4">
      <c r="A104" s="195">
        <v>722500</v>
      </c>
      <c r="B104" s="188" t="s">
        <v>86</v>
      </c>
      <c r="C104" s="196">
        <v>33984500</v>
      </c>
      <c r="D104" s="196">
        <v>31792300</v>
      </c>
    </row>
    <row r="105" spans="1:4" s="175" customFormat="1" x14ac:dyDescent="0.4">
      <c r="A105" s="189" t="s">
        <v>4</v>
      </c>
      <c r="B105" s="190" t="s">
        <v>202</v>
      </c>
      <c r="C105" s="184">
        <f t="shared" ref="C105" si="145">SUM(C106)</f>
        <v>50428700</v>
      </c>
      <c r="D105" s="184">
        <f t="shared" ref="D105" si="146">SUM(D106)</f>
        <v>60000</v>
      </c>
    </row>
    <row r="106" spans="1:4" s="175" customFormat="1" x14ac:dyDescent="0.4">
      <c r="A106" s="195">
        <v>723100</v>
      </c>
      <c r="B106" s="188" t="s">
        <v>202</v>
      </c>
      <c r="C106" s="196">
        <v>50428700</v>
      </c>
      <c r="D106" s="196">
        <v>60000</v>
      </c>
    </row>
    <row r="107" spans="1:4" s="192" customFormat="1" ht="51" x14ac:dyDescent="0.35">
      <c r="A107" s="189">
        <v>728000</v>
      </c>
      <c r="B107" s="190" t="s">
        <v>101</v>
      </c>
      <c r="C107" s="184">
        <f t="shared" ref="C107" si="147">C108+C109</f>
        <v>3309700</v>
      </c>
      <c r="D107" s="184">
        <f t="shared" ref="D107" si="148">D108+D109</f>
        <v>371200</v>
      </c>
    </row>
    <row r="108" spans="1:4" s="175" customFormat="1" ht="52.5" x14ac:dyDescent="0.4">
      <c r="A108" s="195">
        <v>728100</v>
      </c>
      <c r="B108" s="188" t="s">
        <v>130</v>
      </c>
      <c r="C108" s="196">
        <v>3309700</v>
      </c>
      <c r="D108" s="196">
        <v>0</v>
      </c>
    </row>
    <row r="109" spans="1:4" s="175" customFormat="1" ht="52.5" x14ac:dyDescent="0.4">
      <c r="A109" s="195">
        <v>728200</v>
      </c>
      <c r="B109" s="188" t="s">
        <v>131</v>
      </c>
      <c r="C109" s="196">
        <v>0</v>
      </c>
      <c r="D109" s="196">
        <v>371200</v>
      </c>
    </row>
    <row r="110" spans="1:4" s="198" customFormat="1" x14ac:dyDescent="0.2">
      <c r="A110" s="197">
        <v>729000</v>
      </c>
      <c r="B110" s="190" t="s">
        <v>77</v>
      </c>
      <c r="C110" s="184">
        <f t="shared" ref="C110" si="149">SUM(C111)</f>
        <v>4486800</v>
      </c>
      <c r="D110" s="184">
        <f t="shared" ref="D110" si="150">SUM(D111)</f>
        <v>162000</v>
      </c>
    </row>
    <row r="111" spans="1:4" s="175" customFormat="1" x14ac:dyDescent="0.4">
      <c r="A111" s="195">
        <v>729100</v>
      </c>
      <c r="B111" s="188" t="s">
        <v>77</v>
      </c>
      <c r="C111" s="196">
        <v>4486800</v>
      </c>
      <c r="D111" s="196">
        <v>162000</v>
      </c>
    </row>
    <row r="112" spans="1:4" s="172" customFormat="1" ht="25.5" x14ac:dyDescent="0.35">
      <c r="A112" s="193">
        <v>730000</v>
      </c>
      <c r="B112" s="182" t="s">
        <v>53</v>
      </c>
      <c r="C112" s="178">
        <f t="shared" ref="C112" si="151">C113</f>
        <v>0</v>
      </c>
      <c r="D112" s="178">
        <f t="shared" ref="D112" si="152">D113</f>
        <v>0</v>
      </c>
    </row>
    <row r="113" spans="1:4" s="192" customFormat="1" ht="25.5" x14ac:dyDescent="0.35">
      <c r="A113" s="199">
        <v>731000</v>
      </c>
      <c r="B113" s="190" t="s">
        <v>50</v>
      </c>
      <c r="C113" s="184">
        <f t="shared" ref="C113" si="153">C114+C115</f>
        <v>0</v>
      </c>
      <c r="D113" s="184">
        <f t="shared" ref="D113" si="154">D114+D115</f>
        <v>0</v>
      </c>
    </row>
    <row r="114" spans="1:4" s="175" customFormat="1" x14ac:dyDescent="0.4">
      <c r="A114" s="195">
        <v>731100</v>
      </c>
      <c r="B114" s="188" t="s">
        <v>54</v>
      </c>
      <c r="C114" s="196">
        <v>0</v>
      </c>
      <c r="D114" s="196">
        <v>0</v>
      </c>
    </row>
    <row r="115" spans="1:4" s="175" customFormat="1" x14ac:dyDescent="0.4">
      <c r="A115" s="195">
        <v>731200</v>
      </c>
      <c r="B115" s="188" t="s">
        <v>55</v>
      </c>
      <c r="C115" s="196">
        <v>0</v>
      </c>
      <c r="D115" s="196">
        <v>0</v>
      </c>
    </row>
    <row r="116" spans="1:4" s="175" customFormat="1" ht="26.25" customHeight="1" x14ac:dyDescent="0.4">
      <c r="A116" s="193">
        <v>780000</v>
      </c>
      <c r="B116" s="182" t="s">
        <v>132</v>
      </c>
      <c r="C116" s="178">
        <f t="shared" ref="C116" si="155">C117+C123</f>
        <v>300000</v>
      </c>
      <c r="D116" s="178">
        <f t="shared" ref="D116" si="156">D117+D123</f>
        <v>4148900</v>
      </c>
    </row>
    <row r="117" spans="1:4" s="192" customFormat="1" ht="25.5" x14ac:dyDescent="0.35">
      <c r="A117" s="189">
        <v>787000</v>
      </c>
      <c r="B117" s="190" t="s">
        <v>203</v>
      </c>
      <c r="C117" s="184">
        <f t="shared" ref="C117" si="157">SUM(C118:C122)</f>
        <v>200000</v>
      </c>
      <c r="D117" s="184">
        <f t="shared" ref="D117" si="158">SUM(D118:D122)</f>
        <v>162000</v>
      </c>
    </row>
    <row r="118" spans="1:4" s="175" customFormat="1" x14ac:dyDescent="0.4">
      <c r="A118" s="195">
        <v>787100</v>
      </c>
      <c r="B118" s="188" t="s">
        <v>69</v>
      </c>
      <c r="C118" s="196">
        <v>0</v>
      </c>
      <c r="D118" s="196">
        <v>0</v>
      </c>
    </row>
    <row r="119" spans="1:4" s="175" customFormat="1" x14ac:dyDescent="0.4">
      <c r="A119" s="185">
        <v>787200</v>
      </c>
      <c r="B119" s="188" t="s">
        <v>70</v>
      </c>
      <c r="C119" s="196">
        <v>0</v>
      </c>
      <c r="D119" s="196">
        <v>0</v>
      </c>
    </row>
    <row r="120" spans="1:4" s="175" customFormat="1" x14ac:dyDescent="0.4">
      <c r="A120" s="195">
        <v>787300</v>
      </c>
      <c r="B120" s="188" t="s">
        <v>133</v>
      </c>
      <c r="C120" s="196">
        <v>200000</v>
      </c>
      <c r="D120" s="196">
        <v>96000</v>
      </c>
    </row>
    <row r="121" spans="1:4" s="175" customFormat="1" x14ac:dyDescent="0.4">
      <c r="A121" s="195">
        <v>787400</v>
      </c>
      <c r="B121" s="188" t="s">
        <v>134</v>
      </c>
      <c r="C121" s="196">
        <v>0</v>
      </c>
      <c r="D121" s="196">
        <v>0</v>
      </c>
    </row>
    <row r="122" spans="1:4" s="175" customFormat="1" x14ac:dyDescent="0.4">
      <c r="A122" s="195">
        <v>787900</v>
      </c>
      <c r="B122" s="188" t="s">
        <v>135</v>
      </c>
      <c r="C122" s="196">
        <v>0</v>
      </c>
      <c r="D122" s="196">
        <v>66000</v>
      </c>
    </row>
    <row r="123" spans="1:4" s="175" customFormat="1" x14ac:dyDescent="0.4">
      <c r="A123" s="189">
        <v>788000</v>
      </c>
      <c r="B123" s="190" t="s">
        <v>103</v>
      </c>
      <c r="C123" s="178">
        <f t="shared" ref="C123" si="159">C124</f>
        <v>100000</v>
      </c>
      <c r="D123" s="178">
        <f t="shared" ref="D123" si="160">D124</f>
        <v>3986900</v>
      </c>
    </row>
    <row r="124" spans="1:4" s="175" customFormat="1" x14ac:dyDescent="0.4">
      <c r="A124" s="195">
        <v>788100</v>
      </c>
      <c r="B124" s="188" t="s">
        <v>103</v>
      </c>
      <c r="C124" s="196">
        <v>100000</v>
      </c>
      <c r="D124" s="196">
        <v>3986900</v>
      </c>
    </row>
    <row r="125" spans="1:4" s="175" customFormat="1" x14ac:dyDescent="0.4">
      <c r="A125" s="189"/>
      <c r="B125" s="188"/>
      <c r="C125" s="191"/>
      <c r="D125" s="191"/>
    </row>
    <row r="126" spans="1:4" s="175" customFormat="1" x14ac:dyDescent="0.4">
      <c r="A126" s="193" t="s">
        <v>31</v>
      </c>
      <c r="B126" s="188"/>
      <c r="C126" s="194">
        <f t="shared" ref="C126" si="161">C127+C136</f>
        <v>771000</v>
      </c>
      <c r="D126" s="194">
        <f t="shared" ref="D126" si="162">D127+D136</f>
        <v>6463900</v>
      </c>
    </row>
    <row r="127" spans="1:4" s="175" customFormat="1" x14ac:dyDescent="0.4">
      <c r="A127" s="193">
        <v>810000</v>
      </c>
      <c r="B127" s="177" t="s">
        <v>136</v>
      </c>
      <c r="C127" s="194">
        <f t="shared" ref="C127" si="163">C128+C132+C134</f>
        <v>651900</v>
      </c>
      <c r="D127" s="194">
        <f t="shared" ref="D127" si="164">D128+D132+D134</f>
        <v>5718200</v>
      </c>
    </row>
    <row r="128" spans="1:4" s="175" customFormat="1" x14ac:dyDescent="0.4">
      <c r="A128" s="189">
        <v>811000</v>
      </c>
      <c r="B128" s="190" t="s">
        <v>137</v>
      </c>
      <c r="C128" s="191">
        <f t="shared" ref="C128" si="165">SUM(C129:C131)</f>
        <v>46900</v>
      </c>
      <c r="D128" s="191">
        <f t="shared" ref="D128" si="166">SUM(D129:D131)</f>
        <v>277600</v>
      </c>
    </row>
    <row r="129" spans="1:4" s="175" customFormat="1" x14ac:dyDescent="0.4">
      <c r="A129" s="185">
        <v>811100</v>
      </c>
      <c r="B129" s="188" t="s">
        <v>138</v>
      </c>
      <c r="C129" s="187">
        <v>0</v>
      </c>
      <c r="D129" s="187">
        <v>0</v>
      </c>
    </row>
    <row r="130" spans="1:4" s="175" customFormat="1" x14ac:dyDescent="0.4">
      <c r="A130" s="185">
        <v>811200</v>
      </c>
      <c r="B130" s="188" t="s">
        <v>139</v>
      </c>
      <c r="C130" s="187">
        <v>46900</v>
      </c>
      <c r="D130" s="187">
        <v>241600</v>
      </c>
    </row>
    <row r="131" spans="1:4" s="175" customFormat="1" x14ac:dyDescent="0.4">
      <c r="A131" s="185">
        <v>811400</v>
      </c>
      <c r="B131" s="188" t="s">
        <v>140</v>
      </c>
      <c r="C131" s="187">
        <v>0</v>
      </c>
      <c r="D131" s="187">
        <v>36000</v>
      </c>
    </row>
    <row r="132" spans="1:4" s="192" customFormat="1" ht="25.5" x14ac:dyDescent="0.35">
      <c r="A132" s="189">
        <v>813000</v>
      </c>
      <c r="B132" s="190" t="s">
        <v>141</v>
      </c>
      <c r="C132" s="191">
        <f t="shared" ref="C132" si="167">C133</f>
        <v>42400</v>
      </c>
      <c r="D132" s="191">
        <f t="shared" ref="D132" si="168">D133</f>
        <v>0</v>
      </c>
    </row>
    <row r="133" spans="1:4" s="175" customFormat="1" x14ac:dyDescent="0.4">
      <c r="A133" s="185">
        <v>813100</v>
      </c>
      <c r="B133" s="188" t="s">
        <v>216</v>
      </c>
      <c r="C133" s="187">
        <v>42400</v>
      </c>
      <c r="D133" s="187">
        <v>0</v>
      </c>
    </row>
    <row r="134" spans="1:4" s="192" customFormat="1" ht="51" x14ac:dyDescent="0.35">
      <c r="A134" s="189">
        <v>816000</v>
      </c>
      <c r="B134" s="190" t="s">
        <v>205</v>
      </c>
      <c r="C134" s="191">
        <f t="shared" ref="C134" si="169">C135</f>
        <v>562600</v>
      </c>
      <c r="D134" s="191">
        <f t="shared" ref="D134" si="170">D135</f>
        <v>5440600</v>
      </c>
    </row>
    <row r="135" spans="1:4" s="175" customFormat="1" ht="26.25" customHeight="1" x14ac:dyDescent="0.4">
      <c r="A135" s="185">
        <v>816100</v>
      </c>
      <c r="B135" s="188" t="s">
        <v>205</v>
      </c>
      <c r="C135" s="187">
        <v>562600</v>
      </c>
      <c r="D135" s="187">
        <v>5440600</v>
      </c>
    </row>
    <row r="136" spans="1:4" s="192" customFormat="1" ht="54" customHeight="1" x14ac:dyDescent="0.35">
      <c r="A136" s="189">
        <v>880000</v>
      </c>
      <c r="B136" s="190" t="s">
        <v>142</v>
      </c>
      <c r="C136" s="191">
        <f t="shared" ref="C136" si="171">C137</f>
        <v>119100</v>
      </c>
      <c r="D136" s="191">
        <f t="shared" ref="D136" si="172">D137</f>
        <v>745700</v>
      </c>
    </row>
    <row r="137" spans="1:4" s="192" customFormat="1" ht="51" x14ac:dyDescent="0.35">
      <c r="A137" s="189">
        <v>881000</v>
      </c>
      <c r="B137" s="190" t="s">
        <v>143</v>
      </c>
      <c r="C137" s="191">
        <f t="shared" ref="C137" si="173">C138+C139</f>
        <v>119100</v>
      </c>
      <c r="D137" s="191">
        <f t="shared" ref="D137" si="174">D138+D139</f>
        <v>745700</v>
      </c>
    </row>
    <row r="138" spans="1:4" s="175" customFormat="1" ht="26.25" customHeight="1" x14ac:dyDescent="0.4">
      <c r="A138" s="185">
        <v>881100</v>
      </c>
      <c r="B138" s="188" t="s">
        <v>144</v>
      </c>
      <c r="C138" s="187">
        <v>9100</v>
      </c>
      <c r="D138" s="187">
        <v>0</v>
      </c>
    </row>
    <row r="139" spans="1:4" s="175" customFormat="1" ht="52.5" x14ac:dyDescent="0.4">
      <c r="A139" s="185">
        <v>881200</v>
      </c>
      <c r="B139" s="188" t="s">
        <v>145</v>
      </c>
      <c r="C139" s="187">
        <v>110000</v>
      </c>
      <c r="D139" s="187">
        <v>745700</v>
      </c>
    </row>
    <row r="140" spans="1:4" s="200" customFormat="1" ht="61.5" customHeight="1" x14ac:dyDescent="0.35">
      <c r="A140" s="164"/>
      <c r="B140" s="165" t="s">
        <v>32</v>
      </c>
      <c r="C140" s="166">
        <f t="shared" ref="C140" si="175">C77+C126</f>
        <v>5409136700</v>
      </c>
      <c r="D140" s="166">
        <f t="shared" ref="D140" si="176">D77+D126</f>
        <v>210101300</v>
      </c>
    </row>
    <row r="141" spans="1:4" s="204" customFormat="1" ht="58.5" customHeight="1" x14ac:dyDescent="0.2">
      <c r="A141" s="253" t="s">
        <v>33</v>
      </c>
      <c r="B141" s="253"/>
      <c r="C141" s="253"/>
      <c r="D141" s="253"/>
    </row>
    <row r="142" spans="1:4" s="204" customFormat="1" x14ac:dyDescent="0.2">
      <c r="A142" s="201"/>
      <c r="B142" s="202"/>
      <c r="C142" s="203"/>
      <c r="D142" s="203"/>
    </row>
    <row r="143" spans="1:4" ht="127.5" x14ac:dyDescent="0.2">
      <c r="A143" s="179" t="s">
        <v>44</v>
      </c>
      <c r="B143" s="179" t="s">
        <v>47</v>
      </c>
      <c r="C143" s="157" t="s">
        <v>57</v>
      </c>
      <c r="D143" s="157" t="s">
        <v>58</v>
      </c>
    </row>
    <row r="144" spans="1:4" x14ac:dyDescent="0.2">
      <c r="A144" s="155">
        <v>1</v>
      </c>
      <c r="B144" s="156">
        <v>2</v>
      </c>
      <c r="C144" s="159">
        <v>3</v>
      </c>
      <c r="D144" s="159">
        <v>4</v>
      </c>
    </row>
    <row r="145" spans="1:4" s="207" customFormat="1" x14ac:dyDescent="0.2">
      <c r="A145" s="205" t="s">
        <v>24</v>
      </c>
      <c r="B145" s="206"/>
      <c r="C145" s="203">
        <f t="shared" ref="C145" si="177">C146+C186+C194</f>
        <v>5300519799.9988604</v>
      </c>
      <c r="D145" s="203">
        <f t="shared" ref="D145" si="178">D146+D186+D194</f>
        <v>200736900</v>
      </c>
    </row>
    <row r="146" spans="1:4" s="207" customFormat="1" x14ac:dyDescent="0.2">
      <c r="A146" s="208">
        <v>410000</v>
      </c>
      <c r="B146" s="206" t="s">
        <v>87</v>
      </c>
      <c r="C146" s="203">
        <f t="shared" ref="C146" si="179">C147+C152+C162+C169+C171+C174+C177+C179+C184</f>
        <v>4752632899.9988604</v>
      </c>
      <c r="D146" s="203">
        <f t="shared" ref="D146" si="180">D147+D152+D162+D169+D171+D174+D177+D179+D184</f>
        <v>200547400</v>
      </c>
    </row>
    <row r="147" spans="1:4" s="207" customFormat="1" x14ac:dyDescent="0.2">
      <c r="A147" s="209">
        <v>411000</v>
      </c>
      <c r="B147" s="210" t="s">
        <v>204</v>
      </c>
      <c r="C147" s="211">
        <f t="shared" ref="C147" si="181">SUM(C148:C151)</f>
        <v>1321226800</v>
      </c>
      <c r="D147" s="211">
        <f t="shared" ref="D147" si="182">SUM(D148:D151)</f>
        <v>10767500</v>
      </c>
    </row>
    <row r="148" spans="1:4" s="207" customFormat="1" x14ac:dyDescent="0.2">
      <c r="A148" s="212">
        <v>411100</v>
      </c>
      <c r="B148" s="213" t="s">
        <v>88</v>
      </c>
      <c r="C148" s="214">
        <v>1239709200</v>
      </c>
      <c r="D148" s="214">
        <v>6301900</v>
      </c>
    </row>
    <row r="149" spans="1:4" s="207" customFormat="1" ht="52.5" x14ac:dyDescent="0.2">
      <c r="A149" s="212">
        <v>411200</v>
      </c>
      <c r="B149" s="213" t="s">
        <v>217</v>
      </c>
      <c r="C149" s="214">
        <v>38388000</v>
      </c>
      <c r="D149" s="214">
        <v>3775100</v>
      </c>
    </row>
    <row r="150" spans="1:4" s="207" customFormat="1" ht="52.5" x14ac:dyDescent="0.2">
      <c r="A150" s="212">
        <v>411300</v>
      </c>
      <c r="B150" s="213" t="s">
        <v>89</v>
      </c>
      <c r="C150" s="214">
        <v>30230099.999999996</v>
      </c>
      <c r="D150" s="214">
        <v>113500</v>
      </c>
    </row>
    <row r="151" spans="1:4" s="207" customFormat="1" x14ac:dyDescent="0.2">
      <c r="A151" s="212">
        <v>411400</v>
      </c>
      <c r="B151" s="213" t="s">
        <v>90</v>
      </c>
      <c r="C151" s="214">
        <v>12899500</v>
      </c>
      <c r="D151" s="214">
        <v>577000</v>
      </c>
    </row>
    <row r="152" spans="1:4" s="207" customFormat="1" x14ac:dyDescent="0.2">
      <c r="A152" s="209">
        <v>412000</v>
      </c>
      <c r="B152" s="215" t="s">
        <v>209</v>
      </c>
      <c r="C152" s="211">
        <f t="shared" ref="C152" si="183">SUM(C153:C161)</f>
        <v>249286300.25999999</v>
      </c>
      <c r="D152" s="211">
        <f t="shared" ref="D152" si="184">SUM(D153:D161)</f>
        <v>27294000</v>
      </c>
    </row>
    <row r="153" spans="1:4" s="207" customFormat="1" x14ac:dyDescent="0.2">
      <c r="A153" s="212">
        <v>412100</v>
      </c>
      <c r="B153" s="213" t="s">
        <v>91</v>
      </c>
      <c r="C153" s="214">
        <v>2911500</v>
      </c>
      <c r="D153" s="214">
        <v>354400</v>
      </c>
    </row>
    <row r="154" spans="1:4" s="207" customFormat="1" ht="52.5" x14ac:dyDescent="0.2">
      <c r="A154" s="212">
        <v>412200</v>
      </c>
      <c r="B154" s="213" t="s">
        <v>218</v>
      </c>
      <c r="C154" s="214">
        <v>39336300</v>
      </c>
      <c r="D154" s="214">
        <v>5198400</v>
      </c>
    </row>
    <row r="155" spans="1:4" s="207" customFormat="1" x14ac:dyDescent="0.2">
      <c r="A155" s="212">
        <v>412300</v>
      </c>
      <c r="B155" s="213" t="s">
        <v>92</v>
      </c>
      <c r="C155" s="214">
        <v>13603600</v>
      </c>
      <c r="D155" s="214">
        <v>1199200</v>
      </c>
    </row>
    <row r="156" spans="1:4" s="207" customFormat="1" x14ac:dyDescent="0.2">
      <c r="A156" s="212">
        <v>412400</v>
      </c>
      <c r="B156" s="213" t="s">
        <v>93</v>
      </c>
      <c r="C156" s="214">
        <v>6754300</v>
      </c>
      <c r="D156" s="214">
        <v>1811900</v>
      </c>
    </row>
    <row r="157" spans="1:4" s="207" customFormat="1" x14ac:dyDescent="0.2">
      <c r="A157" s="212">
        <v>412500</v>
      </c>
      <c r="B157" s="213" t="s">
        <v>94</v>
      </c>
      <c r="C157" s="214">
        <v>9634500</v>
      </c>
      <c r="D157" s="214">
        <v>2154100</v>
      </c>
    </row>
    <row r="158" spans="1:4" s="207" customFormat="1" x14ac:dyDescent="0.2">
      <c r="A158" s="212">
        <v>412600</v>
      </c>
      <c r="B158" s="213" t="s">
        <v>219</v>
      </c>
      <c r="C158" s="214">
        <v>11118900</v>
      </c>
      <c r="D158" s="214">
        <v>1778900</v>
      </c>
    </row>
    <row r="159" spans="1:4" s="207" customFormat="1" x14ac:dyDescent="0.2">
      <c r="A159" s="212">
        <v>412700</v>
      </c>
      <c r="B159" s="213" t="s">
        <v>206</v>
      </c>
      <c r="C159" s="214">
        <v>66879500.259999998</v>
      </c>
      <c r="D159" s="214">
        <v>2940800</v>
      </c>
    </row>
    <row r="160" spans="1:4" s="207" customFormat="1" ht="26.25" customHeight="1" x14ac:dyDescent="0.2">
      <c r="A160" s="212">
        <v>412800</v>
      </c>
      <c r="B160" s="213" t="s">
        <v>220</v>
      </c>
      <c r="C160" s="214">
        <v>55200.000000000044</v>
      </c>
      <c r="D160" s="214">
        <v>37000</v>
      </c>
    </row>
    <row r="161" spans="1:4" s="207" customFormat="1" x14ac:dyDescent="0.2">
      <c r="A161" s="212">
        <v>412900</v>
      </c>
      <c r="B161" s="213" t="s">
        <v>95</v>
      </c>
      <c r="C161" s="214">
        <v>98992500</v>
      </c>
      <c r="D161" s="214">
        <v>11819300</v>
      </c>
    </row>
    <row r="162" spans="1:4" s="216" customFormat="1" ht="25.5" x14ac:dyDescent="0.2">
      <c r="A162" s="209">
        <v>413000</v>
      </c>
      <c r="B162" s="215" t="s">
        <v>210</v>
      </c>
      <c r="C162" s="211">
        <f t="shared" ref="C162" si="185">SUM(C163:C168)</f>
        <v>259035700</v>
      </c>
      <c r="D162" s="211">
        <f t="shared" ref="D162" si="186">SUM(D163:D168)</f>
        <v>67100</v>
      </c>
    </row>
    <row r="163" spans="1:4" s="204" customFormat="1" x14ac:dyDescent="0.2">
      <c r="A163" s="217">
        <v>413100</v>
      </c>
      <c r="B163" s="213" t="s">
        <v>96</v>
      </c>
      <c r="C163" s="214">
        <v>115397500</v>
      </c>
      <c r="D163" s="214">
        <v>0</v>
      </c>
    </row>
    <row r="164" spans="1:4" s="216" customFormat="1" x14ac:dyDescent="0.2">
      <c r="A164" s="217">
        <v>413300</v>
      </c>
      <c r="B164" s="213" t="s">
        <v>97</v>
      </c>
      <c r="C164" s="214">
        <v>1642500</v>
      </c>
      <c r="D164" s="214">
        <v>500</v>
      </c>
    </row>
    <row r="165" spans="1:4" s="204" customFormat="1" x14ac:dyDescent="0.2">
      <c r="A165" s="217">
        <v>413400</v>
      </c>
      <c r="B165" s="213" t="s">
        <v>98</v>
      </c>
      <c r="C165" s="214">
        <v>127775000</v>
      </c>
      <c r="D165" s="214">
        <v>0</v>
      </c>
    </row>
    <row r="166" spans="1:4" s="204" customFormat="1" x14ac:dyDescent="0.2">
      <c r="A166" s="217">
        <v>413700</v>
      </c>
      <c r="B166" s="213" t="s">
        <v>221</v>
      </c>
      <c r="C166" s="214">
        <v>12316900</v>
      </c>
      <c r="D166" s="214">
        <v>0</v>
      </c>
    </row>
    <row r="167" spans="1:4" s="204" customFormat="1" ht="52.5" x14ac:dyDescent="0.2">
      <c r="A167" s="217">
        <v>413800</v>
      </c>
      <c r="B167" s="213" t="s">
        <v>146</v>
      </c>
      <c r="C167" s="214">
        <v>1845000</v>
      </c>
      <c r="D167" s="214">
        <v>300</v>
      </c>
    </row>
    <row r="168" spans="1:4" s="204" customFormat="1" x14ac:dyDescent="0.2">
      <c r="A168" s="217">
        <v>413900</v>
      </c>
      <c r="B168" s="213" t="s">
        <v>99</v>
      </c>
      <c r="C168" s="214">
        <v>58800</v>
      </c>
      <c r="D168" s="214">
        <v>66300</v>
      </c>
    </row>
    <row r="169" spans="1:4" s="204" customFormat="1" x14ac:dyDescent="0.2">
      <c r="A169" s="209">
        <v>414000</v>
      </c>
      <c r="B169" s="215" t="s">
        <v>104</v>
      </c>
      <c r="C169" s="211">
        <f t="shared" ref="C169:D169" si="187">SUM(C170)</f>
        <v>242852700</v>
      </c>
      <c r="D169" s="211">
        <f t="shared" si="187"/>
        <v>0</v>
      </c>
    </row>
    <row r="170" spans="1:4" s="204" customFormat="1" x14ac:dyDescent="0.2">
      <c r="A170" s="212">
        <v>414100</v>
      </c>
      <c r="B170" s="213" t="s">
        <v>104</v>
      </c>
      <c r="C170" s="214">
        <v>242852700</v>
      </c>
      <c r="D170" s="214">
        <v>0</v>
      </c>
    </row>
    <row r="171" spans="1:4" s="204" customFormat="1" x14ac:dyDescent="0.2">
      <c r="A171" s="209">
        <v>415000</v>
      </c>
      <c r="B171" s="215" t="s">
        <v>50</v>
      </c>
      <c r="C171" s="211">
        <f t="shared" ref="C171" si="188">SUM(C172:C173)</f>
        <v>187760700</v>
      </c>
      <c r="D171" s="211">
        <f t="shared" ref="D171" si="189">SUM(D172:D173)</f>
        <v>162143900</v>
      </c>
    </row>
    <row r="172" spans="1:4" s="204" customFormat="1" x14ac:dyDescent="0.2">
      <c r="A172" s="212">
        <v>415100</v>
      </c>
      <c r="B172" s="213" t="s">
        <v>65</v>
      </c>
      <c r="C172" s="214">
        <v>70000</v>
      </c>
      <c r="D172" s="214">
        <v>0</v>
      </c>
    </row>
    <row r="173" spans="1:4" s="204" customFormat="1" x14ac:dyDescent="0.2">
      <c r="A173" s="212">
        <v>415200</v>
      </c>
      <c r="B173" s="213" t="s">
        <v>66</v>
      </c>
      <c r="C173" s="214">
        <v>187690700</v>
      </c>
      <c r="D173" s="214">
        <v>162143900</v>
      </c>
    </row>
    <row r="174" spans="1:4" s="204" customFormat="1" x14ac:dyDescent="0.2">
      <c r="A174" s="209">
        <v>416000</v>
      </c>
      <c r="B174" s="215" t="s">
        <v>211</v>
      </c>
      <c r="C174" s="211">
        <f t="shared" ref="C174" si="190">SUM(C175:C176)</f>
        <v>537339599.73886037</v>
      </c>
      <c r="D174" s="211">
        <f t="shared" ref="D174" si="191">SUM(D175:D176)</f>
        <v>0</v>
      </c>
    </row>
    <row r="175" spans="1:4" s="204" customFormat="1" x14ac:dyDescent="0.2">
      <c r="A175" s="212">
        <v>416100</v>
      </c>
      <c r="B175" s="213" t="s">
        <v>222</v>
      </c>
      <c r="C175" s="214">
        <v>522389599.73886037</v>
      </c>
      <c r="D175" s="214">
        <v>0</v>
      </c>
    </row>
    <row r="176" spans="1:4" s="204" customFormat="1" ht="52.5" x14ac:dyDescent="0.2">
      <c r="A176" s="212">
        <v>416300</v>
      </c>
      <c r="B176" s="213" t="s">
        <v>223</v>
      </c>
      <c r="C176" s="214">
        <v>14950000</v>
      </c>
      <c r="D176" s="214">
        <v>0</v>
      </c>
    </row>
    <row r="177" spans="1:4" s="204" customFormat="1" ht="51" x14ac:dyDescent="0.2">
      <c r="A177" s="209">
        <v>417000</v>
      </c>
      <c r="B177" s="215" t="s">
        <v>212</v>
      </c>
      <c r="C177" s="211">
        <f t="shared" ref="C177:D177" si="192">SUM(C178:C178)</f>
        <v>1946000000</v>
      </c>
      <c r="D177" s="211">
        <f t="shared" si="192"/>
        <v>0</v>
      </c>
    </row>
    <row r="178" spans="1:4" s="204" customFormat="1" x14ac:dyDescent="0.2">
      <c r="A178" s="212">
        <v>417100</v>
      </c>
      <c r="B178" s="213" t="s">
        <v>67</v>
      </c>
      <c r="C178" s="214">
        <v>1946000000</v>
      </c>
      <c r="D178" s="214">
        <v>0</v>
      </c>
    </row>
    <row r="179" spans="1:4" s="204" customFormat="1" ht="56.25" customHeight="1" x14ac:dyDescent="0.2">
      <c r="A179" s="218">
        <v>418000</v>
      </c>
      <c r="B179" s="215" t="s">
        <v>213</v>
      </c>
      <c r="C179" s="211">
        <f t="shared" ref="C179" si="193">C183+C181+C182+C180</f>
        <v>270700</v>
      </c>
      <c r="D179" s="211">
        <f t="shared" ref="D179" si="194">D183+D181+D182</f>
        <v>233900</v>
      </c>
    </row>
    <row r="180" spans="1:4" s="204" customFormat="1" x14ac:dyDescent="0.2">
      <c r="A180" s="169">
        <v>418100</v>
      </c>
      <c r="B180" s="213" t="s">
        <v>224</v>
      </c>
      <c r="C180" s="214">
        <v>0</v>
      </c>
      <c r="D180" s="214">
        <v>0</v>
      </c>
    </row>
    <row r="181" spans="1:4" s="204" customFormat="1" x14ac:dyDescent="0.2">
      <c r="A181" s="169">
        <v>418200</v>
      </c>
      <c r="B181" s="170" t="s">
        <v>147</v>
      </c>
      <c r="C181" s="214">
        <v>60200</v>
      </c>
      <c r="D181" s="214">
        <v>50900</v>
      </c>
    </row>
    <row r="182" spans="1:4" s="204" customFormat="1" ht="52.5" x14ac:dyDescent="0.2">
      <c r="A182" s="169">
        <v>418300</v>
      </c>
      <c r="B182" s="213" t="s">
        <v>225</v>
      </c>
      <c r="C182" s="214">
        <v>0</v>
      </c>
      <c r="D182" s="214">
        <v>0</v>
      </c>
    </row>
    <row r="183" spans="1:4" s="204" customFormat="1" x14ac:dyDescent="0.2">
      <c r="A183" s="217">
        <v>418400</v>
      </c>
      <c r="B183" s="170" t="s">
        <v>148</v>
      </c>
      <c r="C183" s="214">
        <v>210500</v>
      </c>
      <c r="D183" s="214">
        <v>183000</v>
      </c>
    </row>
    <row r="184" spans="1:4" s="216" customFormat="1" ht="25.5" x14ac:dyDescent="0.2">
      <c r="A184" s="209">
        <v>419000</v>
      </c>
      <c r="B184" s="215" t="s">
        <v>214</v>
      </c>
      <c r="C184" s="211">
        <f t="shared" ref="C184:D184" si="195">C185</f>
        <v>8860400</v>
      </c>
      <c r="D184" s="211">
        <f t="shared" si="195"/>
        <v>41000</v>
      </c>
    </row>
    <row r="185" spans="1:4" s="204" customFormat="1" x14ac:dyDescent="0.2">
      <c r="A185" s="212">
        <v>419100</v>
      </c>
      <c r="B185" s="213" t="s">
        <v>214</v>
      </c>
      <c r="C185" s="214">
        <v>8860400</v>
      </c>
      <c r="D185" s="214">
        <v>41000</v>
      </c>
    </row>
    <row r="186" spans="1:4" s="204" customFormat="1" x14ac:dyDescent="0.2">
      <c r="A186" s="208">
        <v>480000</v>
      </c>
      <c r="B186" s="206" t="s">
        <v>149</v>
      </c>
      <c r="C186" s="203">
        <f t="shared" ref="C186" si="196">C187+C192</f>
        <v>537641200</v>
      </c>
      <c r="D186" s="203">
        <f t="shared" ref="D186" si="197">D187+D192</f>
        <v>189500</v>
      </c>
    </row>
    <row r="187" spans="1:4" s="204" customFormat="1" x14ac:dyDescent="0.2">
      <c r="A187" s="209">
        <v>487000</v>
      </c>
      <c r="B187" s="215" t="s">
        <v>203</v>
      </c>
      <c r="C187" s="211">
        <f t="shared" ref="C187" si="198">SUM(C188:C191)</f>
        <v>424671800</v>
      </c>
      <c r="D187" s="211">
        <f t="shared" ref="D187" si="199">SUM(D188:D191)</f>
        <v>0</v>
      </c>
    </row>
    <row r="188" spans="1:4" s="204" customFormat="1" x14ac:dyDescent="0.2">
      <c r="A188" s="212">
        <v>487100</v>
      </c>
      <c r="B188" s="213" t="s">
        <v>207</v>
      </c>
      <c r="C188" s="214">
        <v>319900</v>
      </c>
      <c r="D188" s="214">
        <v>0</v>
      </c>
    </row>
    <row r="189" spans="1:4" s="204" customFormat="1" x14ac:dyDescent="0.2">
      <c r="A189" s="220">
        <v>487300</v>
      </c>
      <c r="B189" s="213" t="s">
        <v>150</v>
      </c>
      <c r="C189" s="214">
        <v>107198100</v>
      </c>
      <c r="D189" s="214">
        <v>0</v>
      </c>
    </row>
    <row r="190" spans="1:4" s="204" customFormat="1" x14ac:dyDescent="0.2">
      <c r="A190" s="212">
        <v>487400</v>
      </c>
      <c r="B190" s="212" t="s">
        <v>151</v>
      </c>
      <c r="C190" s="214">
        <v>317153800</v>
      </c>
      <c r="D190" s="214">
        <v>0</v>
      </c>
    </row>
    <row r="191" spans="1:4" s="204" customFormat="1" x14ac:dyDescent="0.2">
      <c r="A191" s="212">
        <v>487900</v>
      </c>
      <c r="B191" s="212" t="s">
        <v>152</v>
      </c>
      <c r="C191" s="214">
        <v>0</v>
      </c>
      <c r="D191" s="214">
        <v>0</v>
      </c>
    </row>
    <row r="192" spans="1:4" s="204" customFormat="1" x14ac:dyDescent="0.2">
      <c r="A192" s="209">
        <v>488000</v>
      </c>
      <c r="B192" s="215" t="s">
        <v>103</v>
      </c>
      <c r="C192" s="211">
        <f t="shared" ref="C192:D192" si="200">SUM(C193)</f>
        <v>112969400</v>
      </c>
      <c r="D192" s="211">
        <f t="shared" si="200"/>
        <v>189500</v>
      </c>
    </row>
    <row r="193" spans="1:4" s="204" customFormat="1" x14ac:dyDescent="0.2">
      <c r="A193" s="212">
        <v>488100</v>
      </c>
      <c r="B193" s="213" t="s">
        <v>103</v>
      </c>
      <c r="C193" s="214">
        <v>112969400</v>
      </c>
      <c r="D193" s="214">
        <v>189500</v>
      </c>
    </row>
    <row r="194" spans="1:4" s="207" customFormat="1" x14ac:dyDescent="0.2">
      <c r="A194" s="218" t="s">
        <v>1</v>
      </c>
      <c r="B194" s="215" t="s">
        <v>62</v>
      </c>
      <c r="C194" s="211">
        <f t="shared" ref="C194:D194" si="201">SUM(C195)</f>
        <v>10245700</v>
      </c>
      <c r="D194" s="211">
        <f t="shared" si="201"/>
        <v>0</v>
      </c>
    </row>
    <row r="195" spans="1:4" s="204" customFormat="1" x14ac:dyDescent="0.2">
      <c r="A195" s="169" t="s">
        <v>1</v>
      </c>
      <c r="B195" s="213" t="s">
        <v>62</v>
      </c>
      <c r="C195" s="214">
        <v>10245700</v>
      </c>
      <c r="D195" s="214">
        <v>0</v>
      </c>
    </row>
    <row r="196" spans="1:4" s="204" customFormat="1" x14ac:dyDescent="0.2">
      <c r="A196" s="212"/>
      <c r="B196" s="213"/>
      <c r="C196" s="214"/>
      <c r="D196" s="214"/>
    </row>
    <row r="197" spans="1:4" s="204" customFormat="1" x14ac:dyDescent="0.2">
      <c r="A197" s="221" t="s">
        <v>34</v>
      </c>
      <c r="B197" s="213"/>
      <c r="C197" s="203">
        <f t="shared" ref="C197" si="202">C198+C217</f>
        <v>205783600</v>
      </c>
      <c r="D197" s="203">
        <f t="shared" ref="D197" si="203">D198+D217</f>
        <v>31900200</v>
      </c>
    </row>
    <row r="198" spans="1:4" s="207" customFormat="1" x14ac:dyDescent="0.2">
      <c r="A198" s="208">
        <v>510000</v>
      </c>
      <c r="B198" s="206" t="s">
        <v>153</v>
      </c>
      <c r="C198" s="203">
        <f t="shared" ref="C198" si="204">C199+C209+C213+C215+C207</f>
        <v>205253600</v>
      </c>
      <c r="D198" s="203">
        <f t="shared" ref="D198" si="205">D199+D209+D213+D215+D207</f>
        <v>31900200</v>
      </c>
    </row>
    <row r="199" spans="1:4" s="204" customFormat="1" x14ac:dyDescent="0.2">
      <c r="A199" s="209">
        <v>511000</v>
      </c>
      <c r="B199" s="215" t="s">
        <v>154</v>
      </c>
      <c r="C199" s="211">
        <f t="shared" ref="C199" si="206">SUM(C200:C206)</f>
        <v>188340900</v>
      </c>
      <c r="D199" s="211">
        <f t="shared" ref="D199" si="207">SUM(D200:D206)</f>
        <v>25415000</v>
      </c>
    </row>
    <row r="200" spans="1:4" s="207" customFormat="1" x14ac:dyDescent="0.2">
      <c r="A200" s="220">
        <v>511100</v>
      </c>
      <c r="B200" s="213" t="s">
        <v>155</v>
      </c>
      <c r="C200" s="214">
        <v>102205600</v>
      </c>
      <c r="D200" s="214">
        <v>6196900</v>
      </c>
    </row>
    <row r="201" spans="1:4" s="207" customFormat="1" ht="52.5" x14ac:dyDescent="0.2">
      <c r="A201" s="212">
        <v>511200</v>
      </c>
      <c r="B201" s="213" t="s">
        <v>156</v>
      </c>
      <c r="C201" s="214">
        <v>4846100</v>
      </c>
      <c r="D201" s="214">
        <v>1801400</v>
      </c>
    </row>
    <row r="202" spans="1:4" s="207" customFormat="1" x14ac:dyDescent="0.2">
      <c r="A202" s="212">
        <v>511300</v>
      </c>
      <c r="B202" s="213" t="s">
        <v>157</v>
      </c>
      <c r="C202" s="214">
        <v>59428200</v>
      </c>
      <c r="D202" s="214">
        <v>16939700</v>
      </c>
    </row>
    <row r="203" spans="1:4" s="207" customFormat="1" x14ac:dyDescent="0.2">
      <c r="A203" s="212">
        <v>511400</v>
      </c>
      <c r="B203" s="213" t="s">
        <v>158</v>
      </c>
      <c r="C203" s="214">
        <v>411500</v>
      </c>
      <c r="D203" s="214">
        <v>117000</v>
      </c>
    </row>
    <row r="204" spans="1:4" s="207" customFormat="1" x14ac:dyDescent="0.2">
      <c r="A204" s="212">
        <v>511500</v>
      </c>
      <c r="B204" s="213" t="s">
        <v>226</v>
      </c>
      <c r="C204" s="214">
        <v>0</v>
      </c>
      <c r="D204" s="214">
        <v>125000</v>
      </c>
    </row>
    <row r="205" spans="1:4" s="207" customFormat="1" x14ac:dyDescent="0.2">
      <c r="A205" s="217">
        <v>511600</v>
      </c>
      <c r="B205" s="213" t="s">
        <v>159</v>
      </c>
      <c r="C205" s="214">
        <v>0</v>
      </c>
      <c r="D205" s="214">
        <v>0</v>
      </c>
    </row>
    <row r="206" spans="1:4" s="204" customFormat="1" x14ac:dyDescent="0.2">
      <c r="A206" s="212">
        <v>511700</v>
      </c>
      <c r="B206" s="213" t="s">
        <v>160</v>
      </c>
      <c r="C206" s="214">
        <v>21449500</v>
      </c>
      <c r="D206" s="214">
        <v>235000</v>
      </c>
    </row>
    <row r="207" spans="1:4" s="204" customFormat="1" x14ac:dyDescent="0.2">
      <c r="A207" s="209">
        <v>512000</v>
      </c>
      <c r="B207" s="215" t="s">
        <v>161</v>
      </c>
      <c r="C207" s="211">
        <f t="shared" ref="C207" si="208">C208</f>
        <v>0</v>
      </c>
      <c r="D207" s="211">
        <f t="shared" ref="D207" si="209">D208</f>
        <v>1000</v>
      </c>
    </row>
    <row r="208" spans="1:4" s="204" customFormat="1" x14ac:dyDescent="0.2">
      <c r="A208" s="212">
        <v>512100</v>
      </c>
      <c r="B208" s="213" t="s">
        <v>161</v>
      </c>
      <c r="C208" s="214">
        <v>0</v>
      </c>
      <c r="D208" s="214">
        <v>1000</v>
      </c>
    </row>
    <row r="209" spans="1:4" s="204" customFormat="1" x14ac:dyDescent="0.2">
      <c r="A209" s="209">
        <v>513000</v>
      </c>
      <c r="B209" s="215" t="s">
        <v>162</v>
      </c>
      <c r="C209" s="211">
        <f t="shared" ref="C209" si="210">SUM(C210:C212)</f>
        <v>1838000</v>
      </c>
      <c r="D209" s="211">
        <f>SUM(D210:D212)</f>
        <v>160400</v>
      </c>
    </row>
    <row r="210" spans="1:4" s="204" customFormat="1" x14ac:dyDescent="0.2">
      <c r="A210" s="212">
        <v>513100</v>
      </c>
      <c r="B210" s="213" t="s">
        <v>227</v>
      </c>
      <c r="C210" s="214">
        <v>0</v>
      </c>
      <c r="D210" s="214">
        <v>150000</v>
      </c>
    </row>
    <row r="211" spans="1:4" s="204" customFormat="1" ht="26.25" customHeight="1" x14ac:dyDescent="0.2">
      <c r="A211" s="212">
        <v>513200</v>
      </c>
      <c r="B211" s="213" t="s">
        <v>228</v>
      </c>
      <c r="C211" s="214">
        <v>0</v>
      </c>
      <c r="D211" s="214">
        <v>0</v>
      </c>
    </row>
    <row r="212" spans="1:4" s="204" customFormat="1" x14ac:dyDescent="0.2">
      <c r="A212" s="212">
        <v>513700</v>
      </c>
      <c r="B212" s="213" t="s">
        <v>163</v>
      </c>
      <c r="C212" s="214">
        <v>1838000</v>
      </c>
      <c r="D212" s="214">
        <v>10400</v>
      </c>
    </row>
    <row r="213" spans="1:4" s="204" customFormat="1" ht="27" customHeight="1" x14ac:dyDescent="0.2">
      <c r="A213" s="209">
        <v>516000</v>
      </c>
      <c r="B213" s="215" t="s">
        <v>164</v>
      </c>
      <c r="C213" s="211">
        <f t="shared" ref="C213:D213" si="211">SUM(C214)</f>
        <v>14952000</v>
      </c>
      <c r="D213" s="211">
        <f t="shared" si="211"/>
        <v>5338700</v>
      </c>
    </row>
    <row r="214" spans="1:4" s="216" customFormat="1" ht="27" customHeight="1" x14ac:dyDescent="0.2">
      <c r="A214" s="212">
        <v>516100</v>
      </c>
      <c r="B214" s="213" t="s">
        <v>164</v>
      </c>
      <c r="C214" s="214">
        <v>14952000</v>
      </c>
      <c r="D214" s="214">
        <v>5338700</v>
      </c>
    </row>
    <row r="215" spans="1:4" s="216" customFormat="1" ht="26.25" customHeight="1" x14ac:dyDescent="0.2">
      <c r="A215" s="219">
        <v>518000</v>
      </c>
      <c r="B215" s="215" t="s">
        <v>165</v>
      </c>
      <c r="C215" s="211">
        <f t="shared" ref="C215:D215" si="212">C216</f>
        <v>122700</v>
      </c>
      <c r="D215" s="211">
        <f t="shared" si="212"/>
        <v>985100</v>
      </c>
    </row>
    <row r="216" spans="1:4" s="216" customFormat="1" x14ac:dyDescent="0.2">
      <c r="A216" s="222">
        <v>518100</v>
      </c>
      <c r="B216" s="213" t="s">
        <v>165</v>
      </c>
      <c r="C216" s="214">
        <v>122700</v>
      </c>
      <c r="D216" s="214">
        <v>985100</v>
      </c>
    </row>
    <row r="217" spans="1:4" s="216" customFormat="1" ht="51" x14ac:dyDescent="0.2">
      <c r="A217" s="218">
        <v>580000</v>
      </c>
      <c r="B217" s="215" t="s">
        <v>166</v>
      </c>
      <c r="C217" s="211">
        <f t="shared" ref="C217:D218" si="213">C218</f>
        <v>530000</v>
      </c>
      <c r="D217" s="211">
        <f t="shared" si="213"/>
        <v>0</v>
      </c>
    </row>
    <row r="218" spans="1:4" s="216" customFormat="1" ht="51" x14ac:dyDescent="0.2">
      <c r="A218" s="218">
        <v>581000</v>
      </c>
      <c r="B218" s="215" t="s">
        <v>167</v>
      </c>
      <c r="C218" s="211">
        <f t="shared" si="213"/>
        <v>530000</v>
      </c>
      <c r="D218" s="211">
        <f t="shared" si="213"/>
        <v>0</v>
      </c>
    </row>
    <row r="219" spans="1:4" s="216" customFormat="1" ht="52.5" x14ac:dyDescent="0.2">
      <c r="A219" s="217">
        <v>581200</v>
      </c>
      <c r="B219" s="213" t="s">
        <v>168</v>
      </c>
      <c r="C219" s="214">
        <v>530000</v>
      </c>
      <c r="D219" s="214">
        <v>0</v>
      </c>
    </row>
    <row r="220" spans="1:4" s="224" customFormat="1" ht="62.25" customHeight="1" x14ac:dyDescent="0.2">
      <c r="A220" s="223"/>
      <c r="B220" s="165" t="s">
        <v>35</v>
      </c>
      <c r="C220" s="166">
        <f t="shared" ref="C220" si="214">C145+C197</f>
        <v>5506303399.9988604</v>
      </c>
      <c r="D220" s="166">
        <f t="shared" ref="D220" si="215">D145+D197</f>
        <v>232637100</v>
      </c>
    </row>
    <row r="221" spans="1:4" s="207" customFormat="1" x14ac:dyDescent="0.2">
      <c r="A221" s="212"/>
      <c r="B221" s="213"/>
      <c r="C221" s="214"/>
      <c r="D221" s="214"/>
    </row>
    <row r="222" spans="1:4" s="207" customFormat="1" x14ac:dyDescent="0.2">
      <c r="A222" s="212"/>
      <c r="B222" s="213"/>
      <c r="C222" s="214"/>
      <c r="D222" s="214"/>
    </row>
    <row r="223" spans="1:4" s="207" customFormat="1" x14ac:dyDescent="0.2">
      <c r="A223" s="201" t="s">
        <v>19</v>
      </c>
      <c r="B223" s="213"/>
      <c r="C223" s="214"/>
      <c r="D223" s="214"/>
    </row>
    <row r="224" spans="1:4" s="207" customFormat="1" x14ac:dyDescent="0.2">
      <c r="A224" s="212"/>
      <c r="B224" s="213"/>
      <c r="C224" s="214"/>
      <c r="D224" s="214"/>
    </row>
    <row r="225" spans="1:4" ht="127.5" x14ac:dyDescent="0.2">
      <c r="A225" s="179" t="s">
        <v>44</v>
      </c>
      <c r="B225" s="179" t="s">
        <v>47</v>
      </c>
      <c r="C225" s="157" t="s">
        <v>57</v>
      </c>
      <c r="D225" s="157" t="s">
        <v>58</v>
      </c>
    </row>
    <row r="226" spans="1:4" x14ac:dyDescent="0.2">
      <c r="A226" s="155">
        <v>1</v>
      </c>
      <c r="B226" s="156">
        <v>2</v>
      </c>
      <c r="C226" s="159">
        <v>3</v>
      </c>
      <c r="D226" s="159">
        <v>4</v>
      </c>
    </row>
    <row r="227" spans="1:4" s="224" customFormat="1" ht="30.75" customHeight="1" x14ac:dyDescent="0.2">
      <c r="A227" s="225"/>
      <c r="B227" s="226" t="s">
        <v>20</v>
      </c>
      <c r="C227" s="227">
        <f t="shared" ref="C227" si="216">C228+C244+C259+C278</f>
        <v>97166700</v>
      </c>
      <c r="D227" s="227">
        <f t="shared" ref="D227" si="217">D228+D244+D259+D278</f>
        <v>22535800</v>
      </c>
    </row>
    <row r="228" spans="1:4" s="207" customFormat="1" ht="31.5" customHeight="1" x14ac:dyDescent="0.2">
      <c r="A228" s="228"/>
      <c r="B228" s="206" t="s">
        <v>36</v>
      </c>
      <c r="C228" s="203">
        <f t="shared" ref="C228" si="218">C229-C236</f>
        <v>31679300</v>
      </c>
      <c r="D228" s="203">
        <f t="shared" ref="D228" si="219">D229-D236</f>
        <v>226300</v>
      </c>
    </row>
    <row r="229" spans="1:4" s="207" customFormat="1" x14ac:dyDescent="0.2">
      <c r="A229" s="208">
        <v>910000</v>
      </c>
      <c r="B229" s="206" t="s">
        <v>169</v>
      </c>
      <c r="C229" s="203">
        <f t="shared" ref="C229" si="220">C230+C234</f>
        <v>92155900</v>
      </c>
      <c r="D229" s="203">
        <f t="shared" ref="D229" si="221">D230+D234</f>
        <v>226300</v>
      </c>
    </row>
    <row r="230" spans="1:4" s="207" customFormat="1" x14ac:dyDescent="0.2">
      <c r="A230" s="209">
        <v>911000</v>
      </c>
      <c r="B230" s="215" t="s">
        <v>111</v>
      </c>
      <c r="C230" s="211">
        <f t="shared" ref="C230" si="222">SUM(C231:C233)</f>
        <v>87724700</v>
      </c>
      <c r="D230" s="211">
        <f t="shared" ref="D230" si="223">SUM(D233:D233)</f>
        <v>226300</v>
      </c>
    </row>
    <row r="231" spans="1:4" s="207" customFormat="1" x14ac:dyDescent="0.2">
      <c r="A231" s="220">
        <v>911100</v>
      </c>
      <c r="B231" s="213" t="s">
        <v>170</v>
      </c>
      <c r="C231" s="214">
        <v>0</v>
      </c>
      <c r="D231" s="214">
        <v>0</v>
      </c>
    </row>
    <row r="232" spans="1:4" s="207" customFormat="1" x14ac:dyDescent="0.2">
      <c r="A232" s="220">
        <v>911200</v>
      </c>
      <c r="B232" s="213" t="s">
        <v>229</v>
      </c>
      <c r="C232" s="214">
        <v>0</v>
      </c>
      <c r="D232" s="214">
        <v>0</v>
      </c>
    </row>
    <row r="233" spans="1:4" s="207" customFormat="1" x14ac:dyDescent="0.2">
      <c r="A233" s="212">
        <v>911400</v>
      </c>
      <c r="B233" s="213" t="s">
        <v>171</v>
      </c>
      <c r="C233" s="214">
        <v>87724700</v>
      </c>
      <c r="D233" s="214">
        <v>226300</v>
      </c>
    </row>
    <row r="234" spans="1:4" s="229" customFormat="1" ht="51" x14ac:dyDescent="0.2">
      <c r="A234" s="209">
        <v>918000</v>
      </c>
      <c r="B234" s="215" t="s">
        <v>112</v>
      </c>
      <c r="C234" s="211">
        <f t="shared" ref="C234:D234" si="224">C235</f>
        <v>4431200</v>
      </c>
      <c r="D234" s="211">
        <f t="shared" si="224"/>
        <v>0</v>
      </c>
    </row>
    <row r="235" spans="1:4" s="207" customFormat="1" x14ac:dyDescent="0.2">
      <c r="A235" s="212">
        <v>918100</v>
      </c>
      <c r="B235" s="213" t="s">
        <v>172</v>
      </c>
      <c r="C235" s="214">
        <v>4431200</v>
      </c>
      <c r="D235" s="214">
        <v>0</v>
      </c>
    </row>
    <row r="236" spans="1:4" s="229" customFormat="1" ht="25.5" x14ac:dyDescent="0.2">
      <c r="A236" s="209">
        <v>610000</v>
      </c>
      <c r="B236" s="215" t="s">
        <v>173</v>
      </c>
      <c r="C236" s="211">
        <f t="shared" ref="C236" si="225">C237+C241</f>
        <v>60476600</v>
      </c>
      <c r="D236" s="211">
        <f t="shared" ref="D236" si="226">D237+D241</f>
        <v>0</v>
      </c>
    </row>
    <row r="237" spans="1:4" s="229" customFormat="1" ht="25.5" x14ac:dyDescent="0.2">
      <c r="A237" s="209">
        <v>611000</v>
      </c>
      <c r="B237" s="215" t="s">
        <v>114</v>
      </c>
      <c r="C237" s="211">
        <f t="shared" ref="C237" si="227">SUM(C238:C240)</f>
        <v>60126600</v>
      </c>
      <c r="D237" s="211">
        <f t="shared" ref="D237" si="228">SUM(D238:D240)</f>
        <v>0</v>
      </c>
    </row>
    <row r="238" spans="1:4" s="207" customFormat="1" x14ac:dyDescent="0.2">
      <c r="A238" s="220">
        <v>611100</v>
      </c>
      <c r="B238" s="213" t="s">
        <v>174</v>
      </c>
      <c r="C238" s="214">
        <v>0</v>
      </c>
      <c r="D238" s="214">
        <v>0</v>
      </c>
    </row>
    <row r="239" spans="1:4" s="207" customFormat="1" x14ac:dyDescent="0.2">
      <c r="A239" s="220">
        <v>611200</v>
      </c>
      <c r="B239" s="213" t="s">
        <v>230</v>
      </c>
      <c r="C239" s="214">
        <v>60126600</v>
      </c>
      <c r="D239" s="214">
        <v>0</v>
      </c>
    </row>
    <row r="240" spans="1:4" s="204" customFormat="1" x14ac:dyDescent="0.2">
      <c r="A240" s="217">
        <v>611400</v>
      </c>
      <c r="B240" s="213" t="s">
        <v>175</v>
      </c>
      <c r="C240" s="214">
        <v>0</v>
      </c>
      <c r="D240" s="214">
        <v>0</v>
      </c>
    </row>
    <row r="241" spans="1:4" s="216" customFormat="1" ht="51" x14ac:dyDescent="0.2">
      <c r="A241" s="230">
        <v>618000</v>
      </c>
      <c r="B241" s="230" t="s">
        <v>115</v>
      </c>
      <c r="C241" s="211">
        <f t="shared" ref="C241" si="229">C242+C243</f>
        <v>350000</v>
      </c>
      <c r="D241" s="211">
        <f t="shared" ref="D241" si="230">D242+D243</f>
        <v>0</v>
      </c>
    </row>
    <row r="242" spans="1:4" s="204" customFormat="1" x14ac:dyDescent="0.2">
      <c r="A242" s="217">
        <v>618100</v>
      </c>
      <c r="B242" s="213" t="s">
        <v>176</v>
      </c>
      <c r="C242" s="214">
        <v>350000</v>
      </c>
      <c r="D242" s="214">
        <v>0</v>
      </c>
    </row>
    <row r="243" spans="1:4" s="204" customFormat="1" ht="52.5" x14ac:dyDescent="0.2">
      <c r="A243" s="217">
        <v>618200</v>
      </c>
      <c r="B243" s="213" t="s">
        <v>177</v>
      </c>
      <c r="C243" s="214">
        <v>0</v>
      </c>
      <c r="D243" s="214">
        <v>0</v>
      </c>
    </row>
    <row r="244" spans="1:4" s="207" customFormat="1" x14ac:dyDescent="0.2">
      <c r="A244" s="212"/>
      <c r="B244" s="177" t="s">
        <v>15</v>
      </c>
      <c r="C244" s="203">
        <f t="shared" ref="C244" si="231">C245-C251</f>
        <v>82594400</v>
      </c>
      <c r="D244" s="203">
        <f t="shared" ref="D244" si="232">D245-D251</f>
        <v>2984000</v>
      </c>
    </row>
    <row r="245" spans="1:4" s="207" customFormat="1" x14ac:dyDescent="0.2">
      <c r="A245" s="208">
        <v>920000</v>
      </c>
      <c r="B245" s="177" t="s">
        <v>178</v>
      </c>
      <c r="C245" s="203">
        <f t="shared" ref="C245" si="233">C246+C249</f>
        <v>943902400</v>
      </c>
      <c r="D245" s="203">
        <f t="shared" ref="D245" si="234">D246+D249</f>
        <v>3000000</v>
      </c>
    </row>
    <row r="246" spans="1:4" s="207" customFormat="1" x14ac:dyDescent="0.2">
      <c r="A246" s="209">
        <v>921000</v>
      </c>
      <c r="B246" s="190" t="s">
        <v>117</v>
      </c>
      <c r="C246" s="211">
        <f t="shared" ref="C246" si="235">SUM(C247:C248)</f>
        <v>943902400</v>
      </c>
      <c r="D246" s="211">
        <f t="shared" ref="D246" si="236">SUM(D247:D248)</f>
        <v>3000000</v>
      </c>
    </row>
    <row r="247" spans="1:4" s="207" customFormat="1" x14ac:dyDescent="0.2">
      <c r="A247" s="212">
        <v>921100</v>
      </c>
      <c r="B247" s="188" t="s">
        <v>179</v>
      </c>
      <c r="C247" s="214">
        <v>391902400</v>
      </c>
      <c r="D247" s="214">
        <v>0</v>
      </c>
    </row>
    <row r="248" spans="1:4" s="207" customFormat="1" x14ac:dyDescent="0.2">
      <c r="A248" s="212">
        <v>921200</v>
      </c>
      <c r="B248" s="188" t="s">
        <v>180</v>
      </c>
      <c r="C248" s="214">
        <v>552000000</v>
      </c>
      <c r="D248" s="214">
        <v>3000000</v>
      </c>
    </row>
    <row r="249" spans="1:4" s="229" customFormat="1" ht="51" x14ac:dyDescent="0.2">
      <c r="A249" s="209">
        <v>928000</v>
      </c>
      <c r="B249" s="190" t="s">
        <v>118</v>
      </c>
      <c r="C249" s="211">
        <f t="shared" ref="C249:D249" si="237">C250</f>
        <v>0</v>
      </c>
      <c r="D249" s="211">
        <f t="shared" si="237"/>
        <v>0</v>
      </c>
    </row>
    <row r="250" spans="1:4" s="207" customFormat="1" x14ac:dyDescent="0.2">
      <c r="A250" s="212">
        <v>928200</v>
      </c>
      <c r="B250" s="188" t="s">
        <v>181</v>
      </c>
      <c r="C250" s="214">
        <v>0</v>
      </c>
      <c r="D250" s="214">
        <v>0</v>
      </c>
    </row>
    <row r="251" spans="1:4" s="229" customFormat="1" ht="25.5" x14ac:dyDescent="0.2">
      <c r="A251" s="218">
        <v>620000</v>
      </c>
      <c r="B251" s="215" t="s">
        <v>182</v>
      </c>
      <c r="C251" s="211">
        <f t="shared" ref="C251" si="238">C252+C257</f>
        <v>861308000</v>
      </c>
      <c r="D251" s="211">
        <f t="shared" ref="D251" si="239">D252+D257</f>
        <v>16000</v>
      </c>
    </row>
    <row r="252" spans="1:4" s="229" customFormat="1" ht="25.5" x14ac:dyDescent="0.2">
      <c r="A252" s="218">
        <v>621000</v>
      </c>
      <c r="B252" s="215" t="s">
        <v>120</v>
      </c>
      <c r="C252" s="211">
        <f t="shared" ref="C252" si="240">SUM(C253:C256)</f>
        <v>861308000</v>
      </c>
      <c r="D252" s="211">
        <f t="shared" ref="D252" si="241">SUM(D253:D256)</f>
        <v>16000</v>
      </c>
    </row>
    <row r="253" spans="1:4" s="204" customFormat="1" x14ac:dyDescent="0.2">
      <c r="A253" s="217">
        <v>621100</v>
      </c>
      <c r="B253" s="213" t="s">
        <v>183</v>
      </c>
      <c r="C253" s="214">
        <v>473648900</v>
      </c>
      <c r="D253" s="214">
        <v>0</v>
      </c>
    </row>
    <row r="254" spans="1:4" s="204" customFormat="1" x14ac:dyDescent="0.2">
      <c r="A254" s="217">
        <v>621300</v>
      </c>
      <c r="B254" s="213" t="s">
        <v>184</v>
      </c>
      <c r="C254" s="214">
        <v>17857200</v>
      </c>
      <c r="D254" s="214">
        <v>6000</v>
      </c>
    </row>
    <row r="255" spans="1:4" s="204" customFormat="1" x14ac:dyDescent="0.2">
      <c r="A255" s="217">
        <v>621400</v>
      </c>
      <c r="B255" s="213" t="s">
        <v>185</v>
      </c>
      <c r="C255" s="214">
        <v>358817000</v>
      </c>
      <c r="D255" s="214">
        <v>0</v>
      </c>
    </row>
    <row r="256" spans="1:4" s="204" customFormat="1" x14ac:dyDescent="0.2">
      <c r="A256" s="217">
        <v>621900</v>
      </c>
      <c r="B256" s="213" t="s">
        <v>186</v>
      </c>
      <c r="C256" s="214">
        <v>10984900</v>
      </c>
      <c r="D256" s="214">
        <v>10000</v>
      </c>
    </row>
    <row r="257" spans="1:4" s="216" customFormat="1" ht="51" x14ac:dyDescent="0.2">
      <c r="A257" s="218">
        <v>628000</v>
      </c>
      <c r="B257" s="215" t="s">
        <v>121</v>
      </c>
      <c r="C257" s="211">
        <f t="shared" ref="C257:D257" si="242">C258</f>
        <v>0</v>
      </c>
      <c r="D257" s="211">
        <f t="shared" si="242"/>
        <v>0</v>
      </c>
    </row>
    <row r="258" spans="1:4" s="204" customFormat="1" ht="52.5" x14ac:dyDescent="0.2">
      <c r="A258" s="217">
        <v>628200</v>
      </c>
      <c r="B258" s="213" t="s">
        <v>187</v>
      </c>
      <c r="C258" s="214">
        <v>0</v>
      </c>
      <c r="D258" s="214">
        <v>0</v>
      </c>
    </row>
    <row r="259" spans="1:4" s="147" customFormat="1" ht="25.5" x14ac:dyDescent="0.2">
      <c r="A259" s="231"/>
      <c r="B259" s="177" t="s">
        <v>37</v>
      </c>
      <c r="C259" s="203">
        <f t="shared" ref="C259" si="243">C260-C269</f>
        <v>-17107000</v>
      </c>
      <c r="D259" s="203">
        <f t="shared" ref="D259" si="244">D260-D269</f>
        <v>-35891700</v>
      </c>
    </row>
    <row r="260" spans="1:4" s="207" customFormat="1" x14ac:dyDescent="0.2">
      <c r="A260" s="208">
        <v>930000</v>
      </c>
      <c r="B260" s="177" t="s">
        <v>188</v>
      </c>
      <c r="C260" s="211">
        <f t="shared" ref="C260" si="245">C261+C266</f>
        <v>44805000</v>
      </c>
      <c r="D260" s="211">
        <f t="shared" ref="D260" si="246">D261+D266</f>
        <v>72525400</v>
      </c>
    </row>
    <row r="261" spans="1:4" s="229" customFormat="1" ht="25.5" x14ac:dyDescent="0.2">
      <c r="A261" s="209">
        <v>931000</v>
      </c>
      <c r="B261" s="190" t="s">
        <v>123</v>
      </c>
      <c r="C261" s="211">
        <f t="shared" ref="C261" si="247">SUM(C262:C265)</f>
        <v>14307200</v>
      </c>
      <c r="D261" s="211">
        <f t="shared" ref="D261" si="248">SUM(D262:D265)</f>
        <v>72225800</v>
      </c>
    </row>
    <row r="262" spans="1:4" x14ac:dyDescent="0.2">
      <c r="A262" s="212">
        <v>931100</v>
      </c>
      <c r="B262" s="188" t="s">
        <v>189</v>
      </c>
      <c r="C262" s="153">
        <v>1000000</v>
      </c>
      <c r="D262" s="153">
        <v>1501500</v>
      </c>
    </row>
    <row r="263" spans="1:4" x14ac:dyDescent="0.2">
      <c r="A263" s="212">
        <v>931200</v>
      </c>
      <c r="B263" s="188" t="s">
        <v>190</v>
      </c>
      <c r="C263" s="153">
        <v>5051000</v>
      </c>
      <c r="D263" s="153">
        <v>70462800</v>
      </c>
    </row>
    <row r="264" spans="1:4" x14ac:dyDescent="0.2">
      <c r="A264" s="212">
        <v>931300</v>
      </c>
      <c r="B264" s="188" t="s">
        <v>191</v>
      </c>
      <c r="C264" s="153">
        <v>3721100</v>
      </c>
      <c r="D264" s="153">
        <v>2200</v>
      </c>
    </row>
    <row r="265" spans="1:4" x14ac:dyDescent="0.2">
      <c r="A265" s="212">
        <v>931900</v>
      </c>
      <c r="B265" s="188" t="s">
        <v>123</v>
      </c>
      <c r="C265" s="153">
        <v>4535100</v>
      </c>
      <c r="D265" s="153">
        <v>259300</v>
      </c>
    </row>
    <row r="266" spans="1:4" s="233" customFormat="1" ht="26.25" customHeight="1" x14ac:dyDescent="0.2">
      <c r="A266" s="209">
        <v>938000</v>
      </c>
      <c r="B266" s="190" t="s">
        <v>124</v>
      </c>
      <c r="C266" s="232">
        <f t="shared" ref="C266" si="249">C267+C268</f>
        <v>30497800</v>
      </c>
      <c r="D266" s="232">
        <f t="shared" ref="D266" si="250">D267+D268</f>
        <v>299600</v>
      </c>
    </row>
    <row r="267" spans="1:4" x14ac:dyDescent="0.2">
      <c r="A267" s="212">
        <v>938100</v>
      </c>
      <c r="B267" s="188" t="s">
        <v>192</v>
      </c>
      <c r="C267" s="153">
        <v>30157800</v>
      </c>
      <c r="D267" s="153">
        <v>88000</v>
      </c>
    </row>
    <row r="268" spans="1:4" ht="52.5" x14ac:dyDescent="0.2">
      <c r="A268" s="212">
        <v>938200</v>
      </c>
      <c r="B268" s="188" t="s">
        <v>193</v>
      </c>
      <c r="C268" s="153">
        <v>340000</v>
      </c>
      <c r="D268" s="153">
        <v>211600</v>
      </c>
    </row>
    <row r="269" spans="1:4" s="233" customFormat="1" ht="25.5" x14ac:dyDescent="0.2">
      <c r="A269" s="218">
        <v>630000</v>
      </c>
      <c r="B269" s="215" t="s">
        <v>194</v>
      </c>
      <c r="C269" s="232">
        <f t="shared" ref="C269" si="251">C270+C275</f>
        <v>61912000</v>
      </c>
      <c r="D269" s="232">
        <f t="shared" ref="D269" si="252">D270+D275</f>
        <v>108417100</v>
      </c>
    </row>
    <row r="270" spans="1:4" s="233" customFormat="1" ht="25.5" x14ac:dyDescent="0.2">
      <c r="A270" s="218">
        <v>631000</v>
      </c>
      <c r="B270" s="215" t="s">
        <v>195</v>
      </c>
      <c r="C270" s="232">
        <f t="shared" ref="C270" si="253">SUM(C271:C274)</f>
        <v>22424400</v>
      </c>
      <c r="D270" s="232">
        <f t="shared" ref="D270" si="254">SUM(D271:D274)</f>
        <v>108184200</v>
      </c>
    </row>
    <row r="271" spans="1:4" x14ac:dyDescent="0.2">
      <c r="A271" s="217">
        <v>631100</v>
      </c>
      <c r="B271" s="213" t="s">
        <v>196</v>
      </c>
      <c r="C271" s="153">
        <v>4668300</v>
      </c>
      <c r="D271" s="153">
        <v>2015600</v>
      </c>
    </row>
    <row r="272" spans="1:4" x14ac:dyDescent="0.2">
      <c r="A272" s="217">
        <v>631200</v>
      </c>
      <c r="B272" s="213" t="s">
        <v>197</v>
      </c>
      <c r="C272" s="153">
        <v>5051000</v>
      </c>
      <c r="D272" s="153">
        <v>105079500</v>
      </c>
    </row>
    <row r="273" spans="1:4" x14ac:dyDescent="0.2">
      <c r="A273" s="217">
        <v>631300</v>
      </c>
      <c r="B273" s="213" t="s">
        <v>198</v>
      </c>
      <c r="C273" s="153">
        <v>46200</v>
      </c>
      <c r="D273" s="153">
        <v>96500</v>
      </c>
    </row>
    <row r="274" spans="1:4" x14ac:dyDescent="0.2">
      <c r="A274" s="217">
        <v>631900</v>
      </c>
      <c r="B274" s="213" t="s">
        <v>126</v>
      </c>
      <c r="C274" s="153">
        <v>12658900</v>
      </c>
      <c r="D274" s="153">
        <v>992600</v>
      </c>
    </row>
    <row r="275" spans="1:4" s="233" customFormat="1" ht="26.25" customHeight="1" x14ac:dyDescent="0.2">
      <c r="A275" s="218">
        <v>638000</v>
      </c>
      <c r="B275" s="215" t="s">
        <v>127</v>
      </c>
      <c r="C275" s="232">
        <f t="shared" ref="C275" si="255">C276+C277</f>
        <v>39487600</v>
      </c>
      <c r="D275" s="232">
        <f t="shared" ref="D275" si="256">D276+D277</f>
        <v>232900</v>
      </c>
    </row>
    <row r="276" spans="1:4" x14ac:dyDescent="0.2">
      <c r="A276" s="217">
        <v>638100</v>
      </c>
      <c r="B276" s="213" t="s">
        <v>199</v>
      </c>
      <c r="C276" s="153">
        <v>36892600</v>
      </c>
      <c r="D276" s="153">
        <v>232900</v>
      </c>
    </row>
    <row r="277" spans="1:4" ht="52.5" x14ac:dyDescent="0.2">
      <c r="A277" s="234">
        <v>638200</v>
      </c>
      <c r="B277" s="152" t="s">
        <v>200</v>
      </c>
      <c r="C277" s="153">
        <v>2595000</v>
      </c>
      <c r="D277" s="153">
        <v>0</v>
      </c>
    </row>
    <row r="278" spans="1:4" s="147" customFormat="1" ht="51" x14ac:dyDescent="0.2">
      <c r="A278" s="235" t="s">
        <v>1</v>
      </c>
      <c r="B278" s="236" t="s">
        <v>41</v>
      </c>
      <c r="C278" s="161">
        <v>0</v>
      </c>
      <c r="D278" s="161">
        <v>55217200</v>
      </c>
    </row>
    <row r="281" spans="1:4" ht="62.25" customHeight="1" x14ac:dyDescent="0.2">
      <c r="A281" s="252" t="s">
        <v>38</v>
      </c>
      <c r="B281" s="252"/>
      <c r="C281" s="252"/>
      <c r="D281" s="252"/>
    </row>
    <row r="283" spans="1:4" ht="128.25" customHeight="1" x14ac:dyDescent="0.2">
      <c r="A283" s="237" t="s">
        <v>44</v>
      </c>
      <c r="B283" s="237" t="s">
        <v>45</v>
      </c>
      <c r="C283" s="157" t="s">
        <v>57</v>
      </c>
      <c r="D283" s="157" t="s">
        <v>58</v>
      </c>
    </row>
    <row r="284" spans="1:4" x14ac:dyDescent="0.2">
      <c r="A284" s="156">
        <v>1</v>
      </c>
      <c r="B284" s="156">
        <v>2</v>
      </c>
      <c r="C284" s="159">
        <v>3</v>
      </c>
      <c r="D284" s="159">
        <v>4</v>
      </c>
    </row>
    <row r="285" spans="1:4" x14ac:dyDescent="0.2">
      <c r="A285" s="228" t="s">
        <v>5</v>
      </c>
      <c r="B285" s="213" t="s">
        <v>231</v>
      </c>
      <c r="C285" s="154">
        <v>632351449.73886037</v>
      </c>
      <c r="D285" s="154">
        <v>222400</v>
      </c>
    </row>
    <row r="286" spans="1:4" x14ac:dyDescent="0.2">
      <c r="A286" s="228" t="s">
        <v>6</v>
      </c>
      <c r="B286" s="213" t="s">
        <v>42</v>
      </c>
      <c r="C286" s="154">
        <v>0</v>
      </c>
      <c r="D286" s="154">
        <v>0</v>
      </c>
    </row>
    <row r="287" spans="1:4" x14ac:dyDescent="0.2">
      <c r="A287" s="238" t="s">
        <v>7</v>
      </c>
      <c r="B287" s="213" t="s">
        <v>68</v>
      </c>
      <c r="C287" s="154">
        <v>553568550</v>
      </c>
      <c r="D287" s="154">
        <v>20731600</v>
      </c>
    </row>
    <row r="288" spans="1:4" x14ac:dyDescent="0.2">
      <c r="A288" s="238" t="s">
        <v>8</v>
      </c>
      <c r="B288" s="213" t="s">
        <v>49</v>
      </c>
      <c r="C288" s="154">
        <v>398085900</v>
      </c>
      <c r="D288" s="154">
        <v>162225900</v>
      </c>
    </row>
    <row r="289" spans="1:4" x14ac:dyDescent="0.2">
      <c r="A289" s="238" t="s">
        <v>9</v>
      </c>
      <c r="B289" s="213" t="s">
        <v>232</v>
      </c>
      <c r="C289" s="154">
        <v>8540750</v>
      </c>
      <c r="D289" s="154">
        <v>0</v>
      </c>
    </row>
    <row r="290" spans="1:4" x14ac:dyDescent="0.2">
      <c r="A290" s="238" t="s">
        <v>10</v>
      </c>
      <c r="B290" s="213" t="s">
        <v>208</v>
      </c>
      <c r="C290" s="154">
        <v>17018750</v>
      </c>
      <c r="D290" s="154">
        <v>0</v>
      </c>
    </row>
    <row r="291" spans="1:4" x14ac:dyDescent="0.2">
      <c r="A291" s="238" t="s">
        <v>11</v>
      </c>
      <c r="B291" s="213" t="s">
        <v>56</v>
      </c>
      <c r="C291" s="154">
        <v>481879700</v>
      </c>
      <c r="D291" s="154">
        <v>0</v>
      </c>
    </row>
    <row r="292" spans="1:4" x14ac:dyDescent="0.2">
      <c r="A292" s="238" t="s">
        <v>12</v>
      </c>
      <c r="B292" s="213" t="s">
        <v>201</v>
      </c>
      <c r="C292" s="154">
        <v>127162150</v>
      </c>
      <c r="D292" s="154">
        <v>0</v>
      </c>
    </row>
    <row r="293" spans="1:4" x14ac:dyDescent="0.2">
      <c r="A293" s="238" t="s">
        <v>13</v>
      </c>
      <c r="B293" s="213" t="s">
        <v>43</v>
      </c>
      <c r="C293" s="154">
        <v>680457150.25999999</v>
      </c>
      <c r="D293" s="154">
        <v>49457200</v>
      </c>
    </row>
    <row r="294" spans="1:4" x14ac:dyDescent="0.2">
      <c r="A294" s="238">
        <v>10</v>
      </c>
      <c r="B294" s="213" t="s">
        <v>233</v>
      </c>
      <c r="C294" s="154">
        <v>2596993300</v>
      </c>
      <c r="D294" s="154">
        <v>0</v>
      </c>
    </row>
    <row r="295" spans="1:4" s="147" customFormat="1" ht="25.5" x14ac:dyDescent="0.2">
      <c r="A295" s="251" t="s">
        <v>16</v>
      </c>
      <c r="B295" s="251"/>
      <c r="C295" s="239">
        <f t="shared" ref="C295" si="257">SUM(C285:C294)</f>
        <v>5496057699.9988604</v>
      </c>
      <c r="D295" s="239">
        <f t="shared" ref="D295" si="258">SUM(D285:D294)</f>
        <v>232637100</v>
      </c>
    </row>
    <row r="296" spans="1:4" x14ac:dyDescent="0.2">
      <c r="C296" s="154"/>
    </row>
    <row r="298" spans="1:4" x14ac:dyDescent="0.2">
      <c r="D298" s="154"/>
    </row>
  </sheetData>
  <mergeCells count="3">
    <mergeCell ref="A295:B295"/>
    <mergeCell ref="A281:D281"/>
    <mergeCell ref="A141:D141"/>
  </mergeCells>
  <printOptions horizontalCentered="1"/>
  <pageMargins left="0" right="0" top="0" bottom="0" header="0" footer="0"/>
  <pageSetup paperSize="9" scale="38" firstPageNumber="4" orientation="portrait" useFirstPageNumber="1" r:id="rId1"/>
  <headerFooter>
    <oddFooter>&amp;C&amp;18&amp;P</oddFooter>
  </headerFooter>
  <rowBreaks count="5" manualBreakCount="5">
    <brk id="71" max="16383" man="1"/>
    <brk id="140" max="16383" man="1"/>
    <brk id="195" max="5" man="1"/>
    <brk id="221" max="43" man="1"/>
    <brk id="27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33"/>
  <sheetViews>
    <sheetView view="pageBreakPreview" zoomScale="70" zoomScaleNormal="70" zoomScaleSheetLayoutView="70" workbookViewId="0">
      <pane xSplit="2" ySplit="4" topLeftCell="C5" activePane="bottomRight" state="frozen"/>
      <selection pane="topRight" activeCell="AD1" sqref="AD1"/>
      <selection pane="bottomLeft" activeCell="A5" sqref="A5"/>
      <selection pane="bottomRight" activeCell="A7" sqref="A7"/>
    </sheetView>
  </sheetViews>
  <sheetFormatPr defaultColWidth="9.140625" defaultRowHeight="20.25" x14ac:dyDescent="0.2"/>
  <cols>
    <col min="1" max="1" width="18.42578125" style="48" customWidth="1"/>
    <col min="2" max="2" width="128.85546875" style="73" customWidth="1"/>
    <col min="3" max="4" width="31.28515625" style="29" customWidth="1"/>
    <col min="5" max="5" width="10.85546875" style="36" bestFit="1" customWidth="1"/>
    <col min="6" max="16384" width="9.140625" style="36"/>
  </cols>
  <sheetData>
    <row r="1" spans="1:4" s="30" customFormat="1" x14ac:dyDescent="0.2">
      <c r="A1" s="27" t="s">
        <v>234</v>
      </c>
      <c r="B1" s="28"/>
      <c r="C1" s="29"/>
      <c r="D1" s="29"/>
    </row>
    <row r="2" spans="1:4" s="30" customFormat="1" x14ac:dyDescent="0.2">
      <c r="A2" s="31"/>
      <c r="B2" s="32"/>
      <c r="C2" s="33"/>
      <c r="D2" s="33"/>
    </row>
    <row r="3" spans="1:4" ht="120.75" customHeight="1" x14ac:dyDescent="0.2">
      <c r="A3" s="34" t="s">
        <v>44</v>
      </c>
      <c r="B3" s="34" t="s">
        <v>47</v>
      </c>
      <c r="C3" s="35" t="s">
        <v>265</v>
      </c>
      <c r="D3" s="35" t="s">
        <v>266</v>
      </c>
    </row>
    <row r="4" spans="1:4" s="39" customFormat="1" ht="18" customHeight="1" x14ac:dyDescent="0.2">
      <c r="A4" s="37">
        <v>1</v>
      </c>
      <c r="B4" s="38">
        <v>2</v>
      </c>
      <c r="C4" s="37">
        <v>3</v>
      </c>
      <c r="D4" s="145">
        <v>4</v>
      </c>
    </row>
    <row r="5" spans="1:4" x14ac:dyDescent="0.2">
      <c r="A5" s="40"/>
      <c r="B5" s="41"/>
      <c r="C5" s="42"/>
      <c r="D5" s="42"/>
    </row>
    <row r="6" spans="1:4" s="68" customFormat="1" x14ac:dyDescent="0.2">
      <c r="A6" s="66"/>
      <c r="B6" s="44"/>
      <c r="C6" s="67"/>
      <c r="D6" s="67"/>
    </row>
    <row r="7" spans="1:4" s="68" customFormat="1" x14ac:dyDescent="0.2">
      <c r="A7" s="66"/>
      <c r="B7" s="44"/>
      <c r="C7" s="67"/>
      <c r="D7" s="67"/>
    </row>
    <row r="8" spans="1:4" x14ac:dyDescent="0.2">
      <c r="A8" s="69"/>
      <c r="B8" s="70"/>
      <c r="C8" s="71"/>
      <c r="D8" s="71"/>
    </row>
    <row r="9" spans="1:4" x14ac:dyDescent="0.2">
      <c r="A9" s="69"/>
      <c r="B9" s="70"/>
      <c r="C9" s="71"/>
      <c r="D9" s="71"/>
    </row>
    <row r="10" spans="1:4" ht="20.25" customHeight="1" x14ac:dyDescent="0.2">
      <c r="A10" s="72"/>
      <c r="C10" s="74"/>
      <c r="D10" s="74"/>
    </row>
    <row r="11" spans="1:4" ht="20.25" customHeight="1" x14ac:dyDescent="0.2">
      <c r="A11" s="75" t="s">
        <v>235</v>
      </c>
      <c r="B11" s="44"/>
      <c r="C11" s="74"/>
      <c r="D11" s="74"/>
    </row>
    <row r="12" spans="1:4" ht="20.25" customHeight="1" x14ac:dyDescent="0.2">
      <c r="A12" s="76"/>
      <c r="B12" s="77" t="s">
        <v>2</v>
      </c>
      <c r="C12" s="74"/>
      <c r="D12" s="74"/>
    </row>
    <row r="13" spans="1:4" s="68" customFormat="1" ht="20.25" customHeight="1" x14ac:dyDescent="0.2">
      <c r="A13" s="43"/>
      <c r="B13" s="44"/>
      <c r="C13" s="78"/>
      <c r="D13" s="78"/>
    </row>
    <row r="14" spans="1:4" ht="20.25" customHeight="1" x14ac:dyDescent="0.2">
      <c r="A14" s="43"/>
      <c r="B14" s="44"/>
      <c r="C14" s="74"/>
      <c r="D14" s="74"/>
    </row>
    <row r="15" spans="1:4" s="30" customFormat="1" x14ac:dyDescent="0.2">
      <c r="A15" s="48" t="s">
        <v>531</v>
      </c>
      <c r="B15" s="49"/>
      <c r="C15" s="74"/>
      <c r="D15" s="74"/>
    </row>
    <row r="16" spans="1:4" s="30" customFormat="1" x14ac:dyDescent="0.2">
      <c r="A16" s="48" t="s">
        <v>239</v>
      </c>
      <c r="B16" s="49"/>
      <c r="C16" s="74"/>
      <c r="D16" s="74"/>
    </row>
    <row r="17" spans="1:4" s="30" customFormat="1" x14ac:dyDescent="0.2">
      <c r="A17" s="48" t="s">
        <v>318</v>
      </c>
      <c r="B17" s="49"/>
      <c r="C17" s="74"/>
      <c r="D17" s="74"/>
    </row>
    <row r="18" spans="1:4" s="30" customFormat="1" x14ac:dyDescent="0.2">
      <c r="A18" s="48" t="s">
        <v>532</v>
      </c>
      <c r="B18" s="49"/>
      <c r="C18" s="74"/>
      <c r="D18" s="74"/>
    </row>
    <row r="19" spans="1:4" s="30" customFormat="1" x14ac:dyDescent="0.2">
      <c r="A19" s="48"/>
      <c r="B19" s="79"/>
      <c r="C19" s="67"/>
      <c r="D19" s="67"/>
    </row>
    <row r="20" spans="1:4" x14ac:dyDescent="0.2">
      <c r="A20" s="80">
        <v>410000</v>
      </c>
      <c r="B20" s="47" t="s">
        <v>87</v>
      </c>
      <c r="C20" s="81">
        <f>C21+C26+0+0+0</f>
        <v>76373000</v>
      </c>
      <c r="D20" s="81">
        <f>D21+D26+0+0+0</f>
        <v>0</v>
      </c>
    </row>
    <row r="21" spans="1:4" x14ac:dyDescent="0.2">
      <c r="A21" s="80">
        <v>411000</v>
      </c>
      <c r="B21" s="47" t="s">
        <v>204</v>
      </c>
      <c r="C21" s="81">
        <f t="shared" ref="C21" si="0">SUM(C22:C25)</f>
        <v>5145000</v>
      </c>
      <c r="D21" s="81">
        <f t="shared" ref="D21" si="1">SUM(D22:D25)</f>
        <v>0</v>
      </c>
    </row>
    <row r="22" spans="1:4" x14ac:dyDescent="0.2">
      <c r="A22" s="54">
        <v>411100</v>
      </c>
      <c r="B22" s="49" t="s">
        <v>88</v>
      </c>
      <c r="C22" s="58">
        <v>4940000</v>
      </c>
      <c r="D22" s="58">
        <v>0</v>
      </c>
    </row>
    <row r="23" spans="1:4" x14ac:dyDescent="0.2">
      <c r="A23" s="54">
        <v>411200</v>
      </c>
      <c r="B23" s="49" t="s">
        <v>217</v>
      </c>
      <c r="C23" s="58">
        <v>130000</v>
      </c>
      <c r="D23" s="58">
        <v>0</v>
      </c>
    </row>
    <row r="24" spans="1:4" ht="40.5" x14ac:dyDescent="0.2">
      <c r="A24" s="54">
        <v>411300</v>
      </c>
      <c r="B24" s="49" t="s">
        <v>89</v>
      </c>
      <c r="C24" s="58">
        <v>40000</v>
      </c>
      <c r="D24" s="58">
        <v>0</v>
      </c>
    </row>
    <row r="25" spans="1:4" x14ac:dyDescent="0.2">
      <c r="A25" s="54">
        <v>411400</v>
      </c>
      <c r="B25" s="49" t="s">
        <v>90</v>
      </c>
      <c r="C25" s="58">
        <v>35000</v>
      </c>
      <c r="D25" s="58">
        <v>0</v>
      </c>
    </row>
    <row r="26" spans="1:4" x14ac:dyDescent="0.2">
      <c r="A26" s="80">
        <v>412000</v>
      </c>
      <c r="B26" s="51" t="s">
        <v>209</v>
      </c>
      <c r="C26" s="81">
        <f t="shared" ref="C26" si="2">SUM(C27:C44)</f>
        <v>71228000</v>
      </c>
      <c r="D26" s="81">
        <f t="shared" ref="D26" si="3">SUM(D27:D44)</f>
        <v>0</v>
      </c>
    </row>
    <row r="27" spans="1:4" x14ac:dyDescent="0.2">
      <c r="A27" s="54">
        <v>412100</v>
      </c>
      <c r="B27" s="53" t="s">
        <v>91</v>
      </c>
      <c r="C27" s="58">
        <v>40000</v>
      </c>
      <c r="D27" s="58">
        <v>0</v>
      </c>
    </row>
    <row r="28" spans="1:4" x14ac:dyDescent="0.2">
      <c r="A28" s="54">
        <v>412200</v>
      </c>
      <c r="B28" s="49" t="s">
        <v>218</v>
      </c>
      <c r="C28" s="58">
        <v>320000</v>
      </c>
      <c r="D28" s="58">
        <v>0</v>
      </c>
    </row>
    <row r="29" spans="1:4" x14ac:dyDescent="0.2">
      <c r="A29" s="54">
        <v>412300</v>
      </c>
      <c r="B29" s="49" t="s">
        <v>92</v>
      </c>
      <c r="C29" s="58">
        <v>150000</v>
      </c>
      <c r="D29" s="58">
        <v>0</v>
      </c>
    </row>
    <row r="30" spans="1:4" x14ac:dyDescent="0.2">
      <c r="A30" s="54">
        <v>412400</v>
      </c>
      <c r="B30" s="49" t="s">
        <v>93</v>
      </c>
      <c r="C30" s="58">
        <v>42000</v>
      </c>
      <c r="D30" s="58">
        <v>0</v>
      </c>
    </row>
    <row r="31" spans="1:4" x14ac:dyDescent="0.2">
      <c r="A31" s="54">
        <v>412500</v>
      </c>
      <c r="B31" s="49" t="s">
        <v>94</v>
      </c>
      <c r="C31" s="58">
        <v>400000</v>
      </c>
      <c r="D31" s="58">
        <v>0</v>
      </c>
    </row>
    <row r="32" spans="1:4" x14ac:dyDescent="0.2">
      <c r="A32" s="54">
        <v>412600</v>
      </c>
      <c r="B32" s="49" t="s">
        <v>219</v>
      </c>
      <c r="C32" s="58">
        <v>549000.00000000047</v>
      </c>
      <c r="D32" s="58">
        <v>0</v>
      </c>
    </row>
    <row r="33" spans="1:4" x14ac:dyDescent="0.2">
      <c r="A33" s="54">
        <v>412700</v>
      </c>
      <c r="B33" s="49" t="s">
        <v>206</v>
      </c>
      <c r="C33" s="58">
        <v>4024000</v>
      </c>
      <c r="D33" s="58">
        <v>0</v>
      </c>
    </row>
    <row r="34" spans="1:4" x14ac:dyDescent="0.2">
      <c r="A34" s="54">
        <v>412800</v>
      </c>
      <c r="B34" s="53" t="s">
        <v>220</v>
      </c>
      <c r="C34" s="58">
        <v>30000.000000000047</v>
      </c>
      <c r="D34" s="58">
        <v>0</v>
      </c>
    </row>
    <row r="35" spans="1:4" x14ac:dyDescent="0.2">
      <c r="A35" s="54">
        <v>412900</v>
      </c>
      <c r="B35" s="53" t="s">
        <v>533</v>
      </c>
      <c r="C35" s="58">
        <v>7000</v>
      </c>
      <c r="D35" s="58">
        <v>0</v>
      </c>
    </row>
    <row r="36" spans="1:4" x14ac:dyDescent="0.2">
      <c r="A36" s="54">
        <v>412900</v>
      </c>
      <c r="B36" s="53" t="s">
        <v>301</v>
      </c>
      <c r="C36" s="58">
        <v>1200000</v>
      </c>
      <c r="D36" s="58">
        <v>0</v>
      </c>
    </row>
    <row r="37" spans="1:4" x14ac:dyDescent="0.2">
      <c r="A37" s="54">
        <v>412900</v>
      </c>
      <c r="B37" s="53" t="s">
        <v>319</v>
      </c>
      <c r="C37" s="58">
        <v>300000</v>
      </c>
      <c r="D37" s="58">
        <v>0</v>
      </c>
    </row>
    <row r="38" spans="1:4" x14ac:dyDescent="0.2">
      <c r="A38" s="54">
        <v>412900</v>
      </c>
      <c r="B38" s="53" t="s">
        <v>320</v>
      </c>
      <c r="C38" s="58">
        <v>12000</v>
      </c>
      <c r="D38" s="58">
        <v>0</v>
      </c>
    </row>
    <row r="39" spans="1:4" x14ac:dyDescent="0.2">
      <c r="A39" s="54">
        <v>412900</v>
      </c>
      <c r="B39" s="53" t="s">
        <v>321</v>
      </c>
      <c r="C39" s="58">
        <v>10000</v>
      </c>
      <c r="D39" s="58">
        <v>0</v>
      </c>
    </row>
    <row r="40" spans="1:4" x14ac:dyDescent="0.2">
      <c r="A40" s="54">
        <v>412900</v>
      </c>
      <c r="B40" s="53" t="s">
        <v>302</v>
      </c>
      <c r="C40" s="58">
        <v>150000</v>
      </c>
      <c r="D40" s="58">
        <v>0</v>
      </c>
    </row>
    <row r="41" spans="1:4" x14ac:dyDescent="0.2">
      <c r="A41" s="54">
        <v>412900</v>
      </c>
      <c r="B41" s="49" t="s">
        <v>303</v>
      </c>
      <c r="C41" s="58">
        <v>3000</v>
      </c>
      <c r="D41" s="58">
        <v>0</v>
      </c>
    </row>
    <row r="42" spans="1:4" x14ac:dyDescent="0.2">
      <c r="A42" s="54">
        <v>412900</v>
      </c>
      <c r="B42" s="49" t="s">
        <v>534</v>
      </c>
      <c r="C42" s="58">
        <v>35000000</v>
      </c>
      <c r="D42" s="58">
        <v>0</v>
      </c>
    </row>
    <row r="43" spans="1:4" ht="40.5" x14ac:dyDescent="0.2">
      <c r="A43" s="54">
        <v>412900</v>
      </c>
      <c r="B43" s="49" t="s">
        <v>535</v>
      </c>
      <c r="C43" s="58">
        <v>28400000</v>
      </c>
      <c r="D43" s="58">
        <v>0</v>
      </c>
    </row>
    <row r="44" spans="1:4" x14ac:dyDescent="0.2">
      <c r="A44" s="54">
        <v>412900</v>
      </c>
      <c r="B44" s="49" t="s">
        <v>498</v>
      </c>
      <c r="C44" s="58">
        <v>591000</v>
      </c>
      <c r="D44" s="58">
        <v>0</v>
      </c>
    </row>
    <row r="45" spans="1:4" x14ac:dyDescent="0.2">
      <c r="A45" s="80">
        <v>510000</v>
      </c>
      <c r="B45" s="51" t="s">
        <v>153</v>
      </c>
      <c r="C45" s="81">
        <f>C46+C49+0</f>
        <v>545000</v>
      </c>
      <c r="D45" s="81">
        <f>D46+D49+0</f>
        <v>0</v>
      </c>
    </row>
    <row r="46" spans="1:4" x14ac:dyDescent="0.2">
      <c r="A46" s="80">
        <v>511000</v>
      </c>
      <c r="B46" s="51" t="s">
        <v>154</v>
      </c>
      <c r="C46" s="81">
        <f>SUM(C47:C48)</f>
        <v>470000</v>
      </c>
      <c r="D46" s="81">
        <f>SUM(D47:D48)</f>
        <v>0</v>
      </c>
    </row>
    <row r="47" spans="1:4" x14ac:dyDescent="0.2">
      <c r="A47" s="54">
        <v>511200</v>
      </c>
      <c r="B47" s="49" t="s">
        <v>156</v>
      </c>
      <c r="C47" s="58">
        <v>20000</v>
      </c>
      <c r="D47" s="58">
        <v>0</v>
      </c>
    </row>
    <row r="48" spans="1:4" x14ac:dyDescent="0.2">
      <c r="A48" s="54">
        <v>511300</v>
      </c>
      <c r="B48" s="49" t="s">
        <v>157</v>
      </c>
      <c r="C48" s="58">
        <v>450000</v>
      </c>
      <c r="D48" s="58">
        <v>0</v>
      </c>
    </row>
    <row r="49" spans="1:4" x14ac:dyDescent="0.2">
      <c r="A49" s="80">
        <v>516000</v>
      </c>
      <c r="B49" s="51" t="s">
        <v>164</v>
      </c>
      <c r="C49" s="81">
        <f t="shared" ref="C49" si="4">C50</f>
        <v>75000</v>
      </c>
      <c r="D49" s="81">
        <f t="shared" ref="D49" si="5">D50</f>
        <v>0</v>
      </c>
    </row>
    <row r="50" spans="1:4" x14ac:dyDescent="0.2">
      <c r="A50" s="54">
        <v>516100</v>
      </c>
      <c r="B50" s="49" t="s">
        <v>164</v>
      </c>
      <c r="C50" s="58">
        <v>75000</v>
      </c>
      <c r="D50" s="58">
        <v>0</v>
      </c>
    </row>
    <row r="51" spans="1:4" s="62" customFormat="1" x14ac:dyDescent="0.2">
      <c r="A51" s="80">
        <v>630000</v>
      </c>
      <c r="B51" s="51" t="s">
        <v>194</v>
      </c>
      <c r="C51" s="81">
        <f>0+C52</f>
        <v>50000</v>
      </c>
      <c r="D51" s="81">
        <f>0+D52</f>
        <v>0</v>
      </c>
    </row>
    <row r="52" spans="1:4" s="62" customFormat="1" x14ac:dyDescent="0.2">
      <c r="A52" s="80">
        <v>638000</v>
      </c>
      <c r="B52" s="51" t="s">
        <v>127</v>
      </c>
      <c r="C52" s="81">
        <f t="shared" ref="C52" si="6">C53</f>
        <v>50000</v>
      </c>
      <c r="D52" s="81">
        <f t="shared" ref="D52" si="7">D53</f>
        <v>0</v>
      </c>
    </row>
    <row r="53" spans="1:4" x14ac:dyDescent="0.2">
      <c r="A53" s="54">
        <v>638100</v>
      </c>
      <c r="B53" s="49" t="s">
        <v>199</v>
      </c>
      <c r="C53" s="58">
        <v>50000</v>
      </c>
      <c r="D53" s="58">
        <v>0</v>
      </c>
    </row>
    <row r="54" spans="1:4" x14ac:dyDescent="0.2">
      <c r="A54" s="82"/>
      <c r="B54" s="83" t="s">
        <v>236</v>
      </c>
      <c r="C54" s="84">
        <f>C20+C45+C51+0</f>
        <v>76968000</v>
      </c>
      <c r="D54" s="84">
        <f>D20+D45+D51+0</f>
        <v>0</v>
      </c>
    </row>
    <row r="55" spans="1:4" s="30" customFormat="1" x14ac:dyDescent="0.2">
      <c r="A55" s="40"/>
      <c r="B55" s="85"/>
      <c r="C55" s="67"/>
      <c r="D55" s="67"/>
    </row>
    <row r="56" spans="1:4" s="30" customFormat="1" x14ac:dyDescent="0.2">
      <c r="A56" s="43"/>
      <c r="B56" s="44"/>
      <c r="C56" s="50"/>
      <c r="D56" s="50"/>
    </row>
    <row r="57" spans="1:4" s="30" customFormat="1" x14ac:dyDescent="0.2">
      <c r="A57" s="48" t="s">
        <v>536</v>
      </c>
      <c r="B57" s="51"/>
      <c r="C57" s="50"/>
      <c r="D57" s="50"/>
    </row>
    <row r="58" spans="1:4" s="30" customFormat="1" x14ac:dyDescent="0.2">
      <c r="A58" s="48" t="s">
        <v>240</v>
      </c>
      <c r="B58" s="51"/>
      <c r="C58" s="50"/>
      <c r="D58" s="50"/>
    </row>
    <row r="59" spans="1:4" s="30" customFormat="1" x14ac:dyDescent="0.2">
      <c r="A59" s="48" t="s">
        <v>322</v>
      </c>
      <c r="B59" s="51"/>
      <c r="C59" s="50"/>
      <c r="D59" s="50"/>
    </row>
    <row r="60" spans="1:4" s="30" customFormat="1" x14ac:dyDescent="0.2">
      <c r="A60" s="48" t="s">
        <v>532</v>
      </c>
      <c r="B60" s="51"/>
      <c r="C60" s="50"/>
      <c r="D60" s="50"/>
    </row>
    <row r="61" spans="1:4" s="30" customFormat="1" x14ac:dyDescent="0.2">
      <c r="A61" s="48"/>
      <c r="B61" s="79"/>
      <c r="C61" s="67"/>
      <c r="D61" s="67"/>
    </row>
    <row r="62" spans="1:4" s="30" customFormat="1" x14ac:dyDescent="0.2">
      <c r="A62" s="46">
        <v>410000</v>
      </c>
      <c r="B62" s="47" t="s">
        <v>87</v>
      </c>
      <c r="C62" s="45">
        <f>C63+C68+C83+0+C86</f>
        <v>15354000</v>
      </c>
      <c r="D62" s="45">
        <f>D63+D68+D83+0+D86</f>
        <v>0</v>
      </c>
    </row>
    <row r="63" spans="1:4" s="30" customFormat="1" x14ac:dyDescent="0.2">
      <c r="A63" s="46">
        <v>411000</v>
      </c>
      <c r="B63" s="47" t="s">
        <v>204</v>
      </c>
      <c r="C63" s="45">
        <f t="shared" ref="C63" si="8">SUM(C64:C67)</f>
        <v>9658000</v>
      </c>
      <c r="D63" s="45">
        <f t="shared" ref="D63" si="9">SUM(D64:D67)</f>
        <v>0</v>
      </c>
    </row>
    <row r="64" spans="1:4" s="30" customFormat="1" x14ac:dyDescent="0.2">
      <c r="A64" s="48">
        <v>411100</v>
      </c>
      <c r="B64" s="49" t="s">
        <v>88</v>
      </c>
      <c r="C64" s="58">
        <v>8500000</v>
      </c>
      <c r="D64" s="58">
        <v>0</v>
      </c>
    </row>
    <row r="65" spans="1:4" s="30" customFormat="1" x14ac:dyDescent="0.2">
      <c r="A65" s="48">
        <v>411200</v>
      </c>
      <c r="B65" s="49" t="s">
        <v>217</v>
      </c>
      <c r="C65" s="58">
        <v>1000000</v>
      </c>
      <c r="D65" s="58">
        <v>0</v>
      </c>
    </row>
    <row r="66" spans="1:4" s="30" customFormat="1" ht="40.5" x14ac:dyDescent="0.2">
      <c r="A66" s="48">
        <v>411300</v>
      </c>
      <c r="B66" s="49" t="s">
        <v>89</v>
      </c>
      <c r="C66" s="58">
        <v>80000</v>
      </c>
      <c r="D66" s="58">
        <v>0</v>
      </c>
    </row>
    <row r="67" spans="1:4" s="30" customFormat="1" x14ac:dyDescent="0.2">
      <c r="A67" s="48">
        <v>411400</v>
      </c>
      <c r="B67" s="49" t="s">
        <v>90</v>
      </c>
      <c r="C67" s="58">
        <v>78000</v>
      </c>
      <c r="D67" s="58">
        <v>0</v>
      </c>
    </row>
    <row r="68" spans="1:4" s="30" customFormat="1" x14ac:dyDescent="0.2">
      <c r="A68" s="46">
        <v>412000</v>
      </c>
      <c r="B68" s="51" t="s">
        <v>209</v>
      </c>
      <c r="C68" s="45">
        <f>SUM(C69:C82)</f>
        <v>4646000</v>
      </c>
      <c r="D68" s="45">
        <f>SUM(D69:D82)</f>
        <v>0</v>
      </c>
    </row>
    <row r="69" spans="1:4" s="30" customFormat="1" x14ac:dyDescent="0.2">
      <c r="A69" s="48">
        <v>412200</v>
      </c>
      <c r="B69" s="49" t="s">
        <v>218</v>
      </c>
      <c r="C69" s="58">
        <v>229000</v>
      </c>
      <c r="D69" s="58">
        <v>0</v>
      </c>
    </row>
    <row r="70" spans="1:4" s="30" customFormat="1" x14ac:dyDescent="0.2">
      <c r="A70" s="48">
        <v>412300</v>
      </c>
      <c r="B70" s="49" t="s">
        <v>92</v>
      </c>
      <c r="C70" s="58">
        <v>150000</v>
      </c>
      <c r="D70" s="58">
        <v>0</v>
      </c>
    </row>
    <row r="71" spans="1:4" s="30" customFormat="1" x14ac:dyDescent="0.2">
      <c r="A71" s="48">
        <v>412500</v>
      </c>
      <c r="B71" s="49" t="s">
        <v>94</v>
      </c>
      <c r="C71" s="58">
        <v>250000</v>
      </c>
      <c r="D71" s="58">
        <v>0</v>
      </c>
    </row>
    <row r="72" spans="1:4" s="30" customFormat="1" x14ac:dyDescent="0.2">
      <c r="A72" s="48">
        <v>412600</v>
      </c>
      <c r="B72" s="49" t="s">
        <v>219</v>
      </c>
      <c r="C72" s="58">
        <v>600000</v>
      </c>
      <c r="D72" s="58">
        <v>0</v>
      </c>
    </row>
    <row r="73" spans="1:4" s="30" customFormat="1" x14ac:dyDescent="0.2">
      <c r="A73" s="48">
        <v>412600</v>
      </c>
      <c r="B73" s="49" t="s">
        <v>537</v>
      </c>
      <c r="C73" s="58">
        <v>260000</v>
      </c>
      <c r="D73" s="58">
        <v>0</v>
      </c>
    </row>
    <row r="74" spans="1:4" s="30" customFormat="1" x14ac:dyDescent="0.2">
      <c r="A74" s="48">
        <v>412700</v>
      </c>
      <c r="B74" s="49" t="s">
        <v>206</v>
      </c>
      <c r="C74" s="58">
        <v>314000</v>
      </c>
      <c r="D74" s="58">
        <v>0</v>
      </c>
    </row>
    <row r="75" spans="1:4" s="30" customFormat="1" x14ac:dyDescent="0.2">
      <c r="A75" s="48">
        <v>412800</v>
      </c>
      <c r="B75" s="49" t="s">
        <v>220</v>
      </c>
      <c r="C75" s="58">
        <v>7000</v>
      </c>
      <c r="D75" s="58">
        <v>0</v>
      </c>
    </row>
    <row r="76" spans="1:4" s="30" customFormat="1" x14ac:dyDescent="0.2">
      <c r="A76" s="48">
        <v>412900</v>
      </c>
      <c r="B76" s="53" t="s">
        <v>533</v>
      </c>
      <c r="C76" s="58">
        <v>10000</v>
      </c>
      <c r="D76" s="58">
        <v>0</v>
      </c>
    </row>
    <row r="77" spans="1:4" s="30" customFormat="1" x14ac:dyDescent="0.2">
      <c r="A77" s="48">
        <v>412900</v>
      </c>
      <c r="B77" s="49" t="s">
        <v>538</v>
      </c>
      <c r="C77" s="58">
        <v>2090000</v>
      </c>
      <c r="D77" s="58">
        <v>0</v>
      </c>
    </row>
    <row r="78" spans="1:4" s="30" customFormat="1" x14ac:dyDescent="0.2">
      <c r="A78" s="48">
        <v>412900</v>
      </c>
      <c r="B78" s="49" t="s">
        <v>301</v>
      </c>
      <c r="C78" s="58">
        <v>360000</v>
      </c>
      <c r="D78" s="58">
        <v>0</v>
      </c>
    </row>
    <row r="79" spans="1:4" s="30" customFormat="1" x14ac:dyDescent="0.2">
      <c r="A79" s="48">
        <v>412900</v>
      </c>
      <c r="B79" s="53" t="s">
        <v>319</v>
      </c>
      <c r="C79" s="58">
        <v>200000</v>
      </c>
      <c r="D79" s="58">
        <v>0</v>
      </c>
    </row>
    <row r="80" spans="1:4" s="30" customFormat="1" x14ac:dyDescent="0.2">
      <c r="A80" s="48">
        <v>412900</v>
      </c>
      <c r="B80" s="53" t="s">
        <v>320</v>
      </c>
      <c r="C80" s="58">
        <v>46000</v>
      </c>
      <c r="D80" s="58">
        <v>0</v>
      </c>
    </row>
    <row r="81" spans="1:4" s="30" customFormat="1" x14ac:dyDescent="0.2">
      <c r="A81" s="48">
        <v>412900</v>
      </c>
      <c r="B81" s="49" t="s">
        <v>321</v>
      </c>
      <c r="C81" s="58">
        <v>30000</v>
      </c>
      <c r="D81" s="58">
        <v>0</v>
      </c>
    </row>
    <row r="82" spans="1:4" s="30" customFormat="1" x14ac:dyDescent="0.2">
      <c r="A82" s="48">
        <v>412900</v>
      </c>
      <c r="B82" s="49" t="s">
        <v>539</v>
      </c>
      <c r="C82" s="58">
        <v>100000</v>
      </c>
      <c r="D82" s="58">
        <v>0</v>
      </c>
    </row>
    <row r="83" spans="1:4" s="30" customFormat="1" x14ac:dyDescent="0.2">
      <c r="A83" s="46">
        <v>415000</v>
      </c>
      <c r="B83" s="51" t="s">
        <v>50</v>
      </c>
      <c r="C83" s="45">
        <f t="shared" ref="C83" si="10">SUM(C84:C85)</f>
        <v>950000</v>
      </c>
      <c r="D83" s="45">
        <f t="shared" ref="D83" si="11">SUM(D84:D85)</f>
        <v>0</v>
      </c>
    </row>
    <row r="84" spans="1:4" s="30" customFormat="1" x14ac:dyDescent="0.2">
      <c r="A84" s="48">
        <v>415200</v>
      </c>
      <c r="B84" s="49" t="s">
        <v>499</v>
      </c>
      <c r="C84" s="58">
        <v>800000</v>
      </c>
      <c r="D84" s="58">
        <v>0</v>
      </c>
    </row>
    <row r="85" spans="1:4" s="30" customFormat="1" x14ac:dyDescent="0.2">
      <c r="A85" s="48">
        <v>415200</v>
      </c>
      <c r="B85" s="49" t="s">
        <v>323</v>
      </c>
      <c r="C85" s="58">
        <v>150000</v>
      </c>
      <c r="D85" s="58">
        <v>0</v>
      </c>
    </row>
    <row r="86" spans="1:4" s="55" customFormat="1" x14ac:dyDescent="0.2">
      <c r="A86" s="80">
        <v>416000</v>
      </c>
      <c r="B86" s="51" t="s">
        <v>211</v>
      </c>
      <c r="C86" s="45">
        <f t="shared" ref="C86" si="12">C87</f>
        <v>100000</v>
      </c>
      <c r="D86" s="45">
        <f t="shared" ref="D86" si="13">D87</f>
        <v>0</v>
      </c>
    </row>
    <row r="87" spans="1:4" s="30" customFormat="1" x14ac:dyDescent="0.2">
      <c r="A87" s="54">
        <v>416100</v>
      </c>
      <c r="B87" s="49" t="s">
        <v>237</v>
      </c>
      <c r="C87" s="58">
        <v>100000</v>
      </c>
      <c r="D87" s="58">
        <v>0</v>
      </c>
    </row>
    <row r="88" spans="1:4" s="55" customFormat="1" x14ac:dyDescent="0.2">
      <c r="A88" s="46">
        <v>480000</v>
      </c>
      <c r="B88" s="51" t="s">
        <v>149</v>
      </c>
      <c r="C88" s="45">
        <f t="shared" ref="C88:C89" si="14">C89</f>
        <v>2000</v>
      </c>
      <c r="D88" s="45">
        <f t="shared" ref="D88:D89" si="15">D89</f>
        <v>0</v>
      </c>
    </row>
    <row r="89" spans="1:4" s="55" customFormat="1" x14ac:dyDescent="0.2">
      <c r="A89" s="46">
        <v>488000</v>
      </c>
      <c r="B89" s="51" t="s">
        <v>103</v>
      </c>
      <c r="C89" s="45">
        <f t="shared" si="14"/>
        <v>2000</v>
      </c>
      <c r="D89" s="45">
        <f t="shared" si="15"/>
        <v>0</v>
      </c>
    </row>
    <row r="90" spans="1:4" s="30" customFormat="1" x14ac:dyDescent="0.2">
      <c r="A90" s="48">
        <v>488100</v>
      </c>
      <c r="B90" s="49" t="s">
        <v>103</v>
      </c>
      <c r="C90" s="58">
        <v>2000</v>
      </c>
      <c r="D90" s="58">
        <v>0</v>
      </c>
    </row>
    <row r="91" spans="1:4" s="30" customFormat="1" x14ac:dyDescent="0.2">
      <c r="A91" s="46">
        <v>510000</v>
      </c>
      <c r="B91" s="51" t="s">
        <v>153</v>
      </c>
      <c r="C91" s="45">
        <f>C92+C98+C96+0</f>
        <v>686000</v>
      </c>
      <c r="D91" s="45">
        <f>D92+D98+D96+0</f>
        <v>0</v>
      </c>
    </row>
    <row r="92" spans="1:4" s="30" customFormat="1" x14ac:dyDescent="0.2">
      <c r="A92" s="46">
        <v>511000</v>
      </c>
      <c r="B92" s="51" t="s">
        <v>154</v>
      </c>
      <c r="C92" s="45">
        <f>SUM(C93:C95)</f>
        <v>586000</v>
      </c>
      <c r="D92" s="45">
        <f>SUM(D93:D95)</f>
        <v>0</v>
      </c>
    </row>
    <row r="93" spans="1:4" s="30" customFormat="1" x14ac:dyDescent="0.2">
      <c r="A93" s="48">
        <v>511200</v>
      </c>
      <c r="B93" s="49" t="s">
        <v>156</v>
      </c>
      <c r="C93" s="58">
        <v>100000</v>
      </c>
      <c r="D93" s="58">
        <v>0</v>
      </c>
    </row>
    <row r="94" spans="1:4" s="30" customFormat="1" x14ac:dyDescent="0.2">
      <c r="A94" s="48">
        <v>511300</v>
      </c>
      <c r="B94" s="49" t="s">
        <v>157</v>
      </c>
      <c r="C94" s="58">
        <v>486000</v>
      </c>
      <c r="D94" s="58">
        <v>0</v>
      </c>
    </row>
    <row r="95" spans="1:4" s="30" customFormat="1" x14ac:dyDescent="0.2">
      <c r="A95" s="48">
        <v>511700</v>
      </c>
      <c r="B95" s="49" t="s">
        <v>160</v>
      </c>
      <c r="C95" s="58">
        <v>0</v>
      </c>
      <c r="D95" s="58">
        <v>0</v>
      </c>
    </row>
    <row r="96" spans="1:4" s="55" customFormat="1" x14ac:dyDescent="0.2">
      <c r="A96" s="46">
        <v>513000</v>
      </c>
      <c r="B96" s="51" t="s">
        <v>162</v>
      </c>
      <c r="C96" s="45">
        <f t="shared" ref="C96" si="16">C97</f>
        <v>50000</v>
      </c>
      <c r="D96" s="45">
        <f t="shared" ref="D96" si="17">D97</f>
        <v>0</v>
      </c>
    </row>
    <row r="97" spans="1:4" s="30" customFormat="1" x14ac:dyDescent="0.2">
      <c r="A97" s="48">
        <v>513700</v>
      </c>
      <c r="B97" s="49" t="s">
        <v>324</v>
      </c>
      <c r="C97" s="58">
        <v>50000</v>
      </c>
      <c r="D97" s="58">
        <v>0</v>
      </c>
    </row>
    <row r="98" spans="1:4" s="30" customFormat="1" x14ac:dyDescent="0.2">
      <c r="A98" s="46">
        <v>516000</v>
      </c>
      <c r="B98" s="51" t="s">
        <v>164</v>
      </c>
      <c r="C98" s="45">
        <f t="shared" ref="C98" si="18">C99</f>
        <v>50000</v>
      </c>
      <c r="D98" s="45">
        <f t="shared" ref="D98" si="19">D99</f>
        <v>0</v>
      </c>
    </row>
    <row r="99" spans="1:4" s="30" customFormat="1" x14ac:dyDescent="0.2">
      <c r="A99" s="48">
        <v>516100</v>
      </c>
      <c r="B99" s="49" t="s">
        <v>164</v>
      </c>
      <c r="C99" s="58">
        <v>50000</v>
      </c>
      <c r="D99" s="58">
        <v>0</v>
      </c>
    </row>
    <row r="100" spans="1:4" s="55" customFormat="1" x14ac:dyDescent="0.2">
      <c r="A100" s="46">
        <v>630000</v>
      </c>
      <c r="B100" s="51" t="s">
        <v>194</v>
      </c>
      <c r="C100" s="45">
        <f>C101+0</f>
        <v>130000</v>
      </c>
      <c r="D100" s="45">
        <f>D101+0</f>
        <v>0</v>
      </c>
    </row>
    <row r="101" spans="1:4" s="55" customFormat="1" x14ac:dyDescent="0.2">
      <c r="A101" s="46">
        <v>638000</v>
      </c>
      <c r="B101" s="51" t="s">
        <v>127</v>
      </c>
      <c r="C101" s="45">
        <f t="shared" ref="C101" si="20">C102</f>
        <v>130000</v>
      </c>
      <c r="D101" s="45">
        <f t="shared" ref="D101" si="21">D102</f>
        <v>0</v>
      </c>
    </row>
    <row r="102" spans="1:4" s="30" customFormat="1" x14ac:dyDescent="0.2">
      <c r="A102" s="48">
        <v>638100</v>
      </c>
      <c r="B102" s="49" t="s">
        <v>199</v>
      </c>
      <c r="C102" s="58">
        <v>130000</v>
      </c>
      <c r="D102" s="58">
        <v>0</v>
      </c>
    </row>
    <row r="103" spans="1:4" s="30" customFormat="1" x14ac:dyDescent="0.2">
      <c r="A103" s="37"/>
      <c r="B103" s="83" t="s">
        <v>236</v>
      </c>
      <c r="C103" s="87">
        <f>C62+C91+C100+C88</f>
        <v>16172000</v>
      </c>
      <c r="D103" s="87">
        <f>D62+D91+D100+D88</f>
        <v>0</v>
      </c>
    </row>
    <row r="104" spans="1:4" s="30" customFormat="1" x14ac:dyDescent="0.2">
      <c r="A104" s="40"/>
      <c r="B104" s="44"/>
      <c r="C104" s="50"/>
      <c r="D104" s="50"/>
    </row>
    <row r="105" spans="1:4" s="30" customFormat="1" x14ac:dyDescent="0.2">
      <c r="A105" s="43"/>
      <c r="B105" s="44"/>
      <c r="C105" s="50"/>
      <c r="D105" s="50"/>
    </row>
    <row r="106" spans="1:4" s="30" customFormat="1" x14ac:dyDescent="0.2">
      <c r="A106" s="48" t="s">
        <v>540</v>
      </c>
      <c r="B106" s="51"/>
      <c r="C106" s="50"/>
      <c r="D106" s="50"/>
    </row>
    <row r="107" spans="1:4" s="30" customFormat="1" x14ac:dyDescent="0.2">
      <c r="A107" s="48" t="s">
        <v>240</v>
      </c>
      <c r="B107" s="51"/>
      <c r="C107" s="50"/>
      <c r="D107" s="50"/>
    </row>
    <row r="108" spans="1:4" s="30" customFormat="1" x14ac:dyDescent="0.2">
      <c r="A108" s="48" t="s">
        <v>325</v>
      </c>
      <c r="B108" s="51"/>
      <c r="C108" s="50"/>
      <c r="D108" s="50"/>
    </row>
    <row r="109" spans="1:4" s="30" customFormat="1" x14ac:dyDescent="0.2">
      <c r="A109" s="48" t="s">
        <v>532</v>
      </c>
      <c r="B109" s="51"/>
      <c r="C109" s="50"/>
      <c r="D109" s="50"/>
    </row>
    <row r="110" spans="1:4" s="30" customFormat="1" x14ac:dyDescent="0.2">
      <c r="A110" s="48"/>
      <c r="B110" s="79"/>
      <c r="C110" s="67"/>
      <c r="D110" s="67"/>
    </row>
    <row r="111" spans="1:4" s="30" customFormat="1" x14ac:dyDescent="0.2">
      <c r="A111" s="46">
        <v>410000</v>
      </c>
      <c r="B111" s="47" t="s">
        <v>87</v>
      </c>
      <c r="C111" s="45">
        <f>C112+C117+C129+C131</f>
        <v>4514000</v>
      </c>
      <c r="D111" s="45">
        <f>D112+D117+D129+D131</f>
        <v>0</v>
      </c>
    </row>
    <row r="112" spans="1:4" s="30" customFormat="1" x14ac:dyDescent="0.2">
      <c r="A112" s="46">
        <v>411000</v>
      </c>
      <c r="B112" s="47" t="s">
        <v>204</v>
      </c>
      <c r="C112" s="45">
        <f t="shared" ref="C112" si="22">SUM(C113:C116)</f>
        <v>3770000</v>
      </c>
      <c r="D112" s="45">
        <f t="shared" ref="D112" si="23">SUM(D113:D116)</f>
        <v>0</v>
      </c>
    </row>
    <row r="113" spans="1:4" s="30" customFormat="1" x14ac:dyDescent="0.2">
      <c r="A113" s="48">
        <v>411100</v>
      </c>
      <c r="B113" s="49" t="s">
        <v>88</v>
      </c>
      <c r="C113" s="58">
        <v>3450000</v>
      </c>
      <c r="D113" s="58">
        <v>0</v>
      </c>
    </row>
    <row r="114" spans="1:4" s="30" customFormat="1" x14ac:dyDescent="0.2">
      <c r="A114" s="48">
        <v>411200</v>
      </c>
      <c r="B114" s="49" t="s">
        <v>217</v>
      </c>
      <c r="C114" s="58">
        <v>270000</v>
      </c>
      <c r="D114" s="58">
        <v>0</v>
      </c>
    </row>
    <row r="115" spans="1:4" s="30" customFormat="1" ht="40.5" x14ac:dyDescent="0.2">
      <c r="A115" s="48">
        <v>411300</v>
      </c>
      <c r="B115" s="49" t="s">
        <v>89</v>
      </c>
      <c r="C115" s="58">
        <v>25000</v>
      </c>
      <c r="D115" s="58">
        <v>0</v>
      </c>
    </row>
    <row r="116" spans="1:4" s="30" customFormat="1" x14ac:dyDescent="0.2">
      <c r="A116" s="48">
        <v>411400</v>
      </c>
      <c r="B116" s="49" t="s">
        <v>90</v>
      </c>
      <c r="C116" s="58">
        <v>25000</v>
      </c>
      <c r="D116" s="58">
        <v>0</v>
      </c>
    </row>
    <row r="117" spans="1:4" s="30" customFormat="1" x14ac:dyDescent="0.2">
      <c r="A117" s="46">
        <v>412000</v>
      </c>
      <c r="B117" s="51" t="s">
        <v>209</v>
      </c>
      <c r="C117" s="45">
        <f t="shared" ref="C117" si="24">SUM(C118:C128)</f>
        <v>514000</v>
      </c>
      <c r="D117" s="45">
        <f t="shared" ref="D117" si="25">SUM(D118:D128)</f>
        <v>0</v>
      </c>
    </row>
    <row r="118" spans="1:4" s="30" customFormat="1" x14ac:dyDescent="0.2">
      <c r="A118" s="48">
        <v>412200</v>
      </c>
      <c r="B118" s="49" t="s">
        <v>218</v>
      </c>
      <c r="C118" s="58">
        <v>12000</v>
      </c>
      <c r="D118" s="58">
        <v>0</v>
      </c>
    </row>
    <row r="119" spans="1:4" s="30" customFormat="1" x14ac:dyDescent="0.2">
      <c r="A119" s="48">
        <v>412300</v>
      </c>
      <c r="B119" s="49" t="s">
        <v>92</v>
      </c>
      <c r="C119" s="58">
        <v>39000</v>
      </c>
      <c r="D119" s="58">
        <v>0</v>
      </c>
    </row>
    <row r="120" spans="1:4" s="30" customFormat="1" x14ac:dyDescent="0.2">
      <c r="A120" s="48">
        <v>412500</v>
      </c>
      <c r="B120" s="49" t="s">
        <v>94</v>
      </c>
      <c r="C120" s="58">
        <v>30000</v>
      </c>
      <c r="D120" s="58">
        <v>0</v>
      </c>
    </row>
    <row r="121" spans="1:4" s="30" customFormat="1" x14ac:dyDescent="0.2">
      <c r="A121" s="48">
        <v>412600</v>
      </c>
      <c r="B121" s="49" t="s">
        <v>219</v>
      </c>
      <c r="C121" s="58">
        <v>80000</v>
      </c>
      <c r="D121" s="58">
        <v>0</v>
      </c>
    </row>
    <row r="122" spans="1:4" s="30" customFormat="1" x14ac:dyDescent="0.2">
      <c r="A122" s="48">
        <v>412700</v>
      </c>
      <c r="B122" s="49" t="s">
        <v>206</v>
      </c>
      <c r="C122" s="58">
        <v>20000</v>
      </c>
      <c r="D122" s="58">
        <v>0</v>
      </c>
    </row>
    <row r="123" spans="1:4" s="30" customFormat="1" x14ac:dyDescent="0.2">
      <c r="A123" s="48">
        <v>412900</v>
      </c>
      <c r="B123" s="53" t="s">
        <v>533</v>
      </c>
      <c r="C123" s="58">
        <v>1500</v>
      </c>
      <c r="D123" s="58">
        <v>0</v>
      </c>
    </row>
    <row r="124" spans="1:4" s="30" customFormat="1" x14ac:dyDescent="0.2">
      <c r="A124" s="48">
        <v>412900</v>
      </c>
      <c r="B124" s="53" t="s">
        <v>304</v>
      </c>
      <c r="C124" s="58">
        <v>280000</v>
      </c>
      <c r="D124" s="58">
        <v>0</v>
      </c>
    </row>
    <row r="125" spans="1:4" s="30" customFormat="1" x14ac:dyDescent="0.2">
      <c r="A125" s="48">
        <v>412900</v>
      </c>
      <c r="B125" s="53" t="s">
        <v>319</v>
      </c>
      <c r="C125" s="58">
        <v>30000</v>
      </c>
      <c r="D125" s="58">
        <v>0</v>
      </c>
    </row>
    <row r="126" spans="1:4" s="30" customFormat="1" x14ac:dyDescent="0.2">
      <c r="A126" s="48">
        <v>412900</v>
      </c>
      <c r="B126" s="53" t="s">
        <v>320</v>
      </c>
      <c r="C126" s="58">
        <v>6000</v>
      </c>
      <c r="D126" s="58">
        <v>0</v>
      </c>
    </row>
    <row r="127" spans="1:4" s="30" customFormat="1" x14ac:dyDescent="0.2">
      <c r="A127" s="48">
        <v>412900</v>
      </c>
      <c r="B127" s="53" t="s">
        <v>321</v>
      </c>
      <c r="C127" s="58">
        <v>7000</v>
      </c>
      <c r="D127" s="58">
        <v>0</v>
      </c>
    </row>
    <row r="128" spans="1:4" s="30" customFormat="1" x14ac:dyDescent="0.2">
      <c r="A128" s="48">
        <v>412900</v>
      </c>
      <c r="B128" s="49" t="s">
        <v>303</v>
      </c>
      <c r="C128" s="58">
        <v>8500</v>
      </c>
      <c r="D128" s="58">
        <v>0</v>
      </c>
    </row>
    <row r="129" spans="1:4" s="30" customFormat="1" x14ac:dyDescent="0.2">
      <c r="A129" s="46">
        <v>415000</v>
      </c>
      <c r="B129" s="51" t="s">
        <v>50</v>
      </c>
      <c r="C129" s="45">
        <f>SUM(C130:C130)</f>
        <v>210000</v>
      </c>
      <c r="D129" s="45">
        <f>SUM(D130:D130)</f>
        <v>0</v>
      </c>
    </row>
    <row r="130" spans="1:4" s="30" customFormat="1" x14ac:dyDescent="0.2">
      <c r="A130" s="48">
        <v>415200</v>
      </c>
      <c r="B130" s="49" t="s">
        <v>305</v>
      </c>
      <c r="C130" s="58">
        <v>210000</v>
      </c>
      <c r="D130" s="58">
        <v>0</v>
      </c>
    </row>
    <row r="131" spans="1:4" s="55" customFormat="1" ht="40.5" x14ac:dyDescent="0.2">
      <c r="A131" s="46">
        <v>418000</v>
      </c>
      <c r="B131" s="51" t="s">
        <v>213</v>
      </c>
      <c r="C131" s="45">
        <f t="shared" ref="C131" si="26">C132</f>
        <v>20000</v>
      </c>
      <c r="D131" s="45">
        <f>+D132</f>
        <v>0</v>
      </c>
    </row>
    <row r="132" spans="1:4" s="30" customFormat="1" x14ac:dyDescent="0.2">
      <c r="A132" s="56">
        <v>418400</v>
      </c>
      <c r="B132" s="49" t="s">
        <v>148</v>
      </c>
      <c r="C132" s="58">
        <v>20000</v>
      </c>
      <c r="D132" s="58">
        <v>0</v>
      </c>
    </row>
    <row r="133" spans="1:4" s="55" customFormat="1" x14ac:dyDescent="0.2">
      <c r="A133" s="46">
        <v>480000</v>
      </c>
      <c r="B133" s="51" t="s">
        <v>149</v>
      </c>
      <c r="C133" s="45">
        <f t="shared" ref="C133:C134" si="27">C134</f>
        <v>5000</v>
      </c>
      <c r="D133" s="45">
        <f t="shared" ref="D133:D134" si="28">D134</f>
        <v>0</v>
      </c>
    </row>
    <row r="134" spans="1:4" s="55" customFormat="1" x14ac:dyDescent="0.2">
      <c r="A134" s="46">
        <v>488000</v>
      </c>
      <c r="B134" s="51" t="s">
        <v>103</v>
      </c>
      <c r="C134" s="45">
        <f t="shared" si="27"/>
        <v>5000</v>
      </c>
      <c r="D134" s="45">
        <f t="shared" si="28"/>
        <v>0</v>
      </c>
    </row>
    <row r="135" spans="1:4" s="30" customFormat="1" x14ac:dyDescent="0.2">
      <c r="A135" s="48">
        <v>488100</v>
      </c>
      <c r="B135" s="49" t="s">
        <v>103</v>
      </c>
      <c r="C135" s="58">
        <v>5000</v>
      </c>
      <c r="D135" s="58">
        <v>0</v>
      </c>
    </row>
    <row r="136" spans="1:4" s="30" customFormat="1" x14ac:dyDescent="0.2">
      <c r="A136" s="46">
        <v>510000</v>
      </c>
      <c r="B136" s="51" t="s">
        <v>153</v>
      </c>
      <c r="C136" s="45">
        <f t="shared" ref="C136" si="29">C137+C139+C141</f>
        <v>129700</v>
      </c>
      <c r="D136" s="45">
        <f t="shared" ref="D136" si="30">D137+D139+D141</f>
        <v>0</v>
      </c>
    </row>
    <row r="137" spans="1:4" s="30" customFormat="1" x14ac:dyDescent="0.2">
      <c r="A137" s="46">
        <v>511000</v>
      </c>
      <c r="B137" s="51" t="s">
        <v>154</v>
      </c>
      <c r="C137" s="45">
        <f t="shared" ref="C137" si="31">SUM(C138:C138)</f>
        <v>105000</v>
      </c>
      <c r="D137" s="45">
        <f t="shared" ref="D137" si="32">SUM(D138:D138)</f>
        <v>0</v>
      </c>
    </row>
    <row r="138" spans="1:4" s="30" customFormat="1" x14ac:dyDescent="0.2">
      <c r="A138" s="48">
        <v>511300</v>
      </c>
      <c r="B138" s="49" t="s">
        <v>157</v>
      </c>
      <c r="C138" s="58">
        <v>105000</v>
      </c>
      <c r="D138" s="58">
        <v>0</v>
      </c>
    </row>
    <row r="139" spans="1:4" s="30" customFormat="1" x14ac:dyDescent="0.2">
      <c r="A139" s="46">
        <v>516000</v>
      </c>
      <c r="B139" s="51" t="s">
        <v>164</v>
      </c>
      <c r="C139" s="45">
        <f t="shared" ref="C139" si="33">C140</f>
        <v>7000</v>
      </c>
      <c r="D139" s="45">
        <f t="shared" ref="D139" si="34">D140</f>
        <v>0</v>
      </c>
    </row>
    <row r="140" spans="1:4" s="30" customFormat="1" x14ac:dyDescent="0.2">
      <c r="A140" s="48">
        <v>516100</v>
      </c>
      <c r="B140" s="49" t="s">
        <v>164</v>
      </c>
      <c r="C140" s="58">
        <v>7000</v>
      </c>
      <c r="D140" s="58">
        <v>0</v>
      </c>
    </row>
    <row r="141" spans="1:4" s="55" customFormat="1" x14ac:dyDescent="0.2">
      <c r="A141" s="46">
        <v>518000</v>
      </c>
      <c r="B141" s="51" t="s">
        <v>165</v>
      </c>
      <c r="C141" s="45">
        <f t="shared" ref="C141" si="35">C142</f>
        <v>17700</v>
      </c>
      <c r="D141" s="45">
        <f t="shared" ref="D141" si="36">D142</f>
        <v>0</v>
      </c>
    </row>
    <row r="142" spans="1:4" s="30" customFormat="1" x14ac:dyDescent="0.2">
      <c r="A142" s="48">
        <v>518100</v>
      </c>
      <c r="B142" s="49" t="s">
        <v>165</v>
      </c>
      <c r="C142" s="58">
        <v>17700</v>
      </c>
      <c r="D142" s="58">
        <v>0</v>
      </c>
    </row>
    <row r="143" spans="1:4" s="55" customFormat="1" x14ac:dyDescent="0.2">
      <c r="A143" s="46">
        <v>630000</v>
      </c>
      <c r="B143" s="51" t="s">
        <v>194</v>
      </c>
      <c r="C143" s="45">
        <f>C144+0</f>
        <v>40000</v>
      </c>
      <c r="D143" s="45">
        <f>D144+0</f>
        <v>0</v>
      </c>
    </row>
    <row r="144" spans="1:4" s="55" customFormat="1" x14ac:dyDescent="0.2">
      <c r="A144" s="46">
        <v>638000</v>
      </c>
      <c r="B144" s="51" t="s">
        <v>127</v>
      </c>
      <c r="C144" s="45">
        <f t="shared" ref="C144" si="37">C145</f>
        <v>40000</v>
      </c>
      <c r="D144" s="45">
        <f t="shared" ref="D144" si="38">D145</f>
        <v>0</v>
      </c>
    </row>
    <row r="145" spans="1:4" s="30" customFormat="1" x14ac:dyDescent="0.2">
      <c r="A145" s="48">
        <v>638100</v>
      </c>
      <c r="B145" s="49" t="s">
        <v>199</v>
      </c>
      <c r="C145" s="58">
        <v>40000</v>
      </c>
      <c r="D145" s="58">
        <v>0</v>
      </c>
    </row>
    <row r="146" spans="1:4" s="30" customFormat="1" x14ac:dyDescent="0.2">
      <c r="A146" s="37"/>
      <c r="B146" s="83" t="s">
        <v>236</v>
      </c>
      <c r="C146" s="87">
        <f>C111+C136+C143+C133</f>
        <v>4688700</v>
      </c>
      <c r="D146" s="87">
        <f>D111+D136+D143+D133</f>
        <v>0</v>
      </c>
    </row>
    <row r="147" spans="1:4" s="30" customFormat="1" x14ac:dyDescent="0.2">
      <c r="A147" s="40"/>
      <c r="B147" s="44"/>
      <c r="C147" s="67"/>
      <c r="D147" s="67"/>
    </row>
    <row r="148" spans="1:4" s="30" customFormat="1" x14ac:dyDescent="0.2">
      <c r="A148" s="43"/>
      <c r="B148" s="44"/>
      <c r="C148" s="50"/>
      <c r="D148" s="50"/>
    </row>
    <row r="149" spans="1:4" s="30" customFormat="1" x14ac:dyDescent="0.2">
      <c r="A149" s="48" t="s">
        <v>541</v>
      </c>
      <c r="B149" s="51"/>
      <c r="C149" s="50"/>
      <c r="D149" s="50"/>
    </row>
    <row r="150" spans="1:4" s="30" customFormat="1" x14ac:dyDescent="0.2">
      <c r="A150" s="48" t="s">
        <v>241</v>
      </c>
      <c r="B150" s="51"/>
      <c r="C150" s="50"/>
      <c r="D150" s="50"/>
    </row>
    <row r="151" spans="1:4" s="30" customFormat="1" x14ac:dyDescent="0.2">
      <c r="A151" s="48" t="s">
        <v>326</v>
      </c>
      <c r="B151" s="51"/>
      <c r="C151" s="50"/>
      <c r="D151" s="50"/>
    </row>
    <row r="152" spans="1:4" s="30" customFormat="1" x14ac:dyDescent="0.2">
      <c r="A152" s="48" t="s">
        <v>532</v>
      </c>
      <c r="B152" s="51"/>
      <c r="C152" s="50"/>
      <c r="D152" s="50"/>
    </row>
    <row r="153" spans="1:4" s="30" customFormat="1" x14ac:dyDescent="0.2">
      <c r="A153" s="48"/>
      <c r="B153" s="79"/>
      <c r="C153" s="67"/>
      <c r="D153" s="67"/>
    </row>
    <row r="154" spans="1:4" s="30" customFormat="1" x14ac:dyDescent="0.2">
      <c r="A154" s="46">
        <v>410000</v>
      </c>
      <c r="B154" s="47" t="s">
        <v>87</v>
      </c>
      <c r="C154" s="45">
        <f t="shared" ref="C154" si="39">C155+C160</f>
        <v>519000</v>
      </c>
      <c r="D154" s="45">
        <f t="shared" ref="D154" si="40">D155+D160</f>
        <v>0</v>
      </c>
    </row>
    <row r="155" spans="1:4" s="30" customFormat="1" x14ac:dyDescent="0.2">
      <c r="A155" s="46">
        <v>411000</v>
      </c>
      <c r="B155" s="47" t="s">
        <v>204</v>
      </c>
      <c r="C155" s="45">
        <f t="shared" ref="C155" si="41">SUM(C156:C159)</f>
        <v>304000</v>
      </c>
      <c r="D155" s="45">
        <f t="shared" ref="D155" si="42">SUM(D156:D159)</f>
        <v>0</v>
      </c>
    </row>
    <row r="156" spans="1:4" s="30" customFormat="1" x14ac:dyDescent="0.2">
      <c r="A156" s="48">
        <v>411100</v>
      </c>
      <c r="B156" s="49" t="s">
        <v>88</v>
      </c>
      <c r="C156" s="58">
        <v>290000</v>
      </c>
      <c r="D156" s="58">
        <v>0</v>
      </c>
    </row>
    <row r="157" spans="1:4" s="30" customFormat="1" x14ac:dyDescent="0.2">
      <c r="A157" s="48">
        <v>411200</v>
      </c>
      <c r="B157" s="49" t="s">
        <v>217</v>
      </c>
      <c r="C157" s="58">
        <v>9000</v>
      </c>
      <c r="D157" s="58">
        <v>0</v>
      </c>
    </row>
    <row r="158" spans="1:4" s="30" customFormat="1" ht="40.5" x14ac:dyDescent="0.2">
      <c r="A158" s="48">
        <v>411300</v>
      </c>
      <c r="B158" s="49" t="s">
        <v>89</v>
      </c>
      <c r="C158" s="58">
        <v>3000</v>
      </c>
      <c r="D158" s="58">
        <v>0</v>
      </c>
    </row>
    <row r="159" spans="1:4" s="30" customFormat="1" x14ac:dyDescent="0.2">
      <c r="A159" s="48">
        <v>411400</v>
      </c>
      <c r="B159" s="49" t="s">
        <v>90</v>
      </c>
      <c r="C159" s="58">
        <v>2000</v>
      </c>
      <c r="D159" s="58">
        <v>0</v>
      </c>
    </row>
    <row r="160" spans="1:4" s="30" customFormat="1" x14ac:dyDescent="0.2">
      <c r="A160" s="46">
        <v>412000</v>
      </c>
      <c r="B160" s="51" t="s">
        <v>209</v>
      </c>
      <c r="C160" s="45">
        <f>SUM(C161:C170)</f>
        <v>215000</v>
      </c>
      <c r="D160" s="45">
        <f>SUM(D161:D170)</f>
        <v>0</v>
      </c>
    </row>
    <row r="161" spans="1:4" s="30" customFormat="1" x14ac:dyDescent="0.2">
      <c r="A161" s="48">
        <v>412200</v>
      </c>
      <c r="B161" s="49" t="s">
        <v>218</v>
      </c>
      <c r="C161" s="58">
        <v>6000</v>
      </c>
      <c r="D161" s="58">
        <v>0</v>
      </c>
    </row>
    <row r="162" spans="1:4" s="30" customFormat="1" x14ac:dyDescent="0.2">
      <c r="A162" s="48">
        <v>412300</v>
      </c>
      <c r="B162" s="49" t="s">
        <v>92</v>
      </c>
      <c r="C162" s="58">
        <v>3500</v>
      </c>
      <c r="D162" s="58">
        <v>0</v>
      </c>
    </row>
    <row r="163" spans="1:4" s="30" customFormat="1" x14ac:dyDescent="0.2">
      <c r="A163" s="48">
        <v>412500</v>
      </c>
      <c r="B163" s="49" t="s">
        <v>94</v>
      </c>
      <c r="C163" s="58">
        <v>1500</v>
      </c>
      <c r="D163" s="58">
        <v>0</v>
      </c>
    </row>
    <row r="164" spans="1:4" s="30" customFormat="1" x14ac:dyDescent="0.2">
      <c r="A164" s="48">
        <v>412600</v>
      </c>
      <c r="B164" s="49" t="s">
        <v>219</v>
      </c>
      <c r="C164" s="58">
        <v>3999.9999999999995</v>
      </c>
      <c r="D164" s="58">
        <v>0</v>
      </c>
    </row>
    <row r="165" spans="1:4" s="30" customFormat="1" x14ac:dyDescent="0.2">
      <c r="A165" s="48">
        <v>412700</v>
      </c>
      <c r="B165" s="49" t="s">
        <v>206</v>
      </c>
      <c r="C165" s="58">
        <v>1500.0000000000002</v>
      </c>
      <c r="D165" s="58">
        <v>0</v>
      </c>
    </row>
    <row r="166" spans="1:4" s="30" customFormat="1" x14ac:dyDescent="0.2">
      <c r="A166" s="48">
        <v>412900</v>
      </c>
      <c r="B166" s="49" t="s">
        <v>301</v>
      </c>
      <c r="C166" s="58">
        <v>194000</v>
      </c>
      <c r="D166" s="58">
        <v>0</v>
      </c>
    </row>
    <row r="167" spans="1:4" s="30" customFormat="1" x14ac:dyDescent="0.2">
      <c r="A167" s="48">
        <v>412900</v>
      </c>
      <c r="B167" s="53" t="s">
        <v>319</v>
      </c>
      <c r="C167" s="58">
        <v>2000</v>
      </c>
      <c r="D167" s="58">
        <v>0</v>
      </c>
    </row>
    <row r="168" spans="1:4" s="30" customFormat="1" x14ac:dyDescent="0.2">
      <c r="A168" s="48">
        <v>412900</v>
      </c>
      <c r="B168" s="53" t="s">
        <v>320</v>
      </c>
      <c r="C168" s="58">
        <v>400</v>
      </c>
      <c r="D168" s="58">
        <v>0</v>
      </c>
    </row>
    <row r="169" spans="1:4" s="30" customFormat="1" x14ac:dyDescent="0.2">
      <c r="A169" s="48">
        <v>412900</v>
      </c>
      <c r="B169" s="53" t="s">
        <v>321</v>
      </c>
      <c r="C169" s="58">
        <v>600</v>
      </c>
      <c r="D169" s="58">
        <v>0</v>
      </c>
    </row>
    <row r="170" spans="1:4" s="30" customFormat="1" x14ac:dyDescent="0.2">
      <c r="A170" s="48">
        <v>412900</v>
      </c>
      <c r="B170" s="49" t="s">
        <v>303</v>
      </c>
      <c r="C170" s="58">
        <v>1500</v>
      </c>
      <c r="D170" s="58">
        <v>0</v>
      </c>
    </row>
    <row r="171" spans="1:4" s="55" customFormat="1" x14ac:dyDescent="0.2">
      <c r="A171" s="46">
        <v>510000</v>
      </c>
      <c r="B171" s="51" t="s">
        <v>153</v>
      </c>
      <c r="C171" s="45">
        <f t="shared" ref="C171" si="43">C172+C174</f>
        <v>3000</v>
      </c>
      <c r="D171" s="45">
        <f t="shared" ref="D171" si="44">D172+D174</f>
        <v>0</v>
      </c>
    </row>
    <row r="172" spans="1:4" s="55" customFormat="1" x14ac:dyDescent="0.2">
      <c r="A172" s="46">
        <v>511000</v>
      </c>
      <c r="B172" s="51" t="s">
        <v>154</v>
      </c>
      <c r="C172" s="45">
        <f t="shared" ref="C172" si="45">C173</f>
        <v>2500</v>
      </c>
      <c r="D172" s="45">
        <f t="shared" ref="D172" si="46">D173</f>
        <v>0</v>
      </c>
    </row>
    <row r="173" spans="1:4" s="30" customFormat="1" x14ac:dyDescent="0.2">
      <c r="A173" s="48">
        <v>511300</v>
      </c>
      <c r="B173" s="49" t="s">
        <v>157</v>
      </c>
      <c r="C173" s="58">
        <v>2500</v>
      </c>
      <c r="D173" s="58">
        <v>0</v>
      </c>
    </row>
    <row r="174" spans="1:4" s="55" customFormat="1" x14ac:dyDescent="0.2">
      <c r="A174" s="46">
        <v>516000</v>
      </c>
      <c r="B174" s="51" t="s">
        <v>164</v>
      </c>
      <c r="C174" s="45">
        <f t="shared" ref="C174" si="47">C175</f>
        <v>500</v>
      </c>
      <c r="D174" s="45">
        <f t="shared" ref="D174" si="48">D175</f>
        <v>0</v>
      </c>
    </row>
    <row r="175" spans="1:4" s="30" customFormat="1" x14ac:dyDescent="0.2">
      <c r="A175" s="48">
        <v>516100</v>
      </c>
      <c r="B175" s="49" t="s">
        <v>164</v>
      </c>
      <c r="C175" s="58">
        <v>500</v>
      </c>
      <c r="D175" s="58">
        <v>0</v>
      </c>
    </row>
    <row r="176" spans="1:4" s="55" customFormat="1" x14ac:dyDescent="0.2">
      <c r="A176" s="46">
        <v>630000</v>
      </c>
      <c r="B176" s="51" t="s">
        <v>327</v>
      </c>
      <c r="C176" s="45">
        <f>0+C177</f>
        <v>3000</v>
      </c>
      <c r="D176" s="45">
        <f>0+D177</f>
        <v>0</v>
      </c>
    </row>
    <row r="177" spans="1:4" s="55" customFormat="1" x14ac:dyDescent="0.2">
      <c r="A177" s="46">
        <v>638000</v>
      </c>
      <c r="B177" s="51" t="s">
        <v>127</v>
      </c>
      <c r="C177" s="45">
        <f t="shared" ref="C177" si="49">C178</f>
        <v>3000</v>
      </c>
      <c r="D177" s="45">
        <f t="shared" ref="D177" si="50">D178</f>
        <v>0</v>
      </c>
    </row>
    <row r="178" spans="1:4" s="30" customFormat="1" x14ac:dyDescent="0.2">
      <c r="A178" s="48">
        <v>638100</v>
      </c>
      <c r="B178" s="49" t="s">
        <v>199</v>
      </c>
      <c r="C178" s="58">
        <v>3000</v>
      </c>
      <c r="D178" s="58">
        <v>0</v>
      </c>
    </row>
    <row r="179" spans="1:4" s="30" customFormat="1" x14ac:dyDescent="0.2">
      <c r="A179" s="89"/>
      <c r="B179" s="83" t="s">
        <v>236</v>
      </c>
      <c r="C179" s="87">
        <f>C154+C171+C176</f>
        <v>525000</v>
      </c>
      <c r="D179" s="87">
        <f>D154+D171+D176</f>
        <v>0</v>
      </c>
    </row>
    <row r="180" spans="1:4" s="30" customFormat="1" x14ac:dyDescent="0.2">
      <c r="A180" s="66"/>
      <c r="B180" s="44"/>
      <c r="C180" s="67"/>
      <c r="D180" s="67"/>
    </row>
    <row r="181" spans="1:4" s="30" customFormat="1" x14ac:dyDescent="0.2">
      <c r="A181" s="43"/>
      <c r="B181" s="44"/>
      <c r="C181" s="50"/>
      <c r="D181" s="50"/>
    </row>
    <row r="182" spans="1:4" s="30" customFormat="1" x14ac:dyDescent="0.2">
      <c r="A182" s="48" t="s">
        <v>542</v>
      </c>
      <c r="B182" s="51"/>
      <c r="C182" s="50"/>
      <c r="D182" s="50"/>
    </row>
    <row r="183" spans="1:4" s="30" customFormat="1" x14ac:dyDescent="0.2">
      <c r="A183" s="48" t="s">
        <v>240</v>
      </c>
      <c r="B183" s="51"/>
      <c r="C183" s="50"/>
      <c r="D183" s="50"/>
    </row>
    <row r="184" spans="1:4" s="30" customFormat="1" x14ac:dyDescent="0.2">
      <c r="A184" s="48" t="s">
        <v>328</v>
      </c>
      <c r="B184" s="51"/>
      <c r="C184" s="50"/>
      <c r="D184" s="50"/>
    </row>
    <row r="185" spans="1:4" s="30" customFormat="1" x14ac:dyDescent="0.2">
      <c r="A185" s="48" t="s">
        <v>532</v>
      </c>
      <c r="B185" s="51"/>
      <c r="C185" s="50"/>
      <c r="D185" s="50"/>
    </row>
    <row r="186" spans="1:4" s="30" customFormat="1" x14ac:dyDescent="0.2">
      <c r="A186" s="48"/>
      <c r="B186" s="79"/>
      <c r="C186" s="67"/>
      <c r="D186" s="67"/>
    </row>
    <row r="187" spans="1:4" s="30" customFormat="1" x14ac:dyDescent="0.2">
      <c r="A187" s="46">
        <v>410000</v>
      </c>
      <c r="B187" s="47" t="s">
        <v>87</v>
      </c>
      <c r="C187" s="45">
        <f>C188+C193+0</f>
        <v>1002600</v>
      </c>
      <c r="D187" s="45">
        <f>D188+D193+0</f>
        <v>0</v>
      </c>
    </row>
    <row r="188" spans="1:4" s="30" customFormat="1" x14ac:dyDescent="0.2">
      <c r="A188" s="46">
        <v>411000</v>
      </c>
      <c r="B188" s="47" t="s">
        <v>204</v>
      </c>
      <c r="C188" s="45">
        <f t="shared" ref="C188" si="51">SUM(C189:C192)</f>
        <v>913000</v>
      </c>
      <c r="D188" s="45">
        <f t="shared" ref="D188" si="52">SUM(D189:D192)</f>
        <v>0</v>
      </c>
    </row>
    <row r="189" spans="1:4" s="30" customFormat="1" x14ac:dyDescent="0.2">
      <c r="A189" s="48">
        <v>411100</v>
      </c>
      <c r="B189" s="49" t="s">
        <v>88</v>
      </c>
      <c r="C189" s="58">
        <v>873000</v>
      </c>
      <c r="D189" s="58">
        <v>0</v>
      </c>
    </row>
    <row r="190" spans="1:4" s="30" customFormat="1" x14ac:dyDescent="0.2">
      <c r="A190" s="48">
        <v>411200</v>
      </c>
      <c r="B190" s="49" t="s">
        <v>217</v>
      </c>
      <c r="C190" s="58">
        <v>13000</v>
      </c>
      <c r="D190" s="58">
        <v>0</v>
      </c>
    </row>
    <row r="191" spans="1:4" s="30" customFormat="1" ht="40.5" x14ac:dyDescent="0.2">
      <c r="A191" s="48">
        <v>411300</v>
      </c>
      <c r="B191" s="49" t="s">
        <v>89</v>
      </c>
      <c r="C191" s="58">
        <v>24000</v>
      </c>
      <c r="D191" s="58">
        <v>0</v>
      </c>
    </row>
    <row r="192" spans="1:4" s="30" customFormat="1" x14ac:dyDescent="0.2">
      <c r="A192" s="48">
        <v>411400</v>
      </c>
      <c r="B192" s="49" t="s">
        <v>90</v>
      </c>
      <c r="C192" s="58">
        <v>3000</v>
      </c>
      <c r="D192" s="58">
        <v>0</v>
      </c>
    </row>
    <row r="193" spans="1:4" s="30" customFormat="1" x14ac:dyDescent="0.2">
      <c r="A193" s="46">
        <v>412000</v>
      </c>
      <c r="B193" s="51" t="s">
        <v>209</v>
      </c>
      <c r="C193" s="45">
        <f t="shared" ref="C193" si="53">SUM(C194:C205)</f>
        <v>89600</v>
      </c>
      <c r="D193" s="45">
        <f t="shared" ref="D193" si="54">SUM(D194:D205)</f>
        <v>0</v>
      </c>
    </row>
    <row r="194" spans="1:4" s="30" customFormat="1" x14ac:dyDescent="0.2">
      <c r="A194" s="48">
        <v>412100</v>
      </c>
      <c r="B194" s="49" t="s">
        <v>91</v>
      </c>
      <c r="C194" s="58">
        <v>45000</v>
      </c>
      <c r="D194" s="58">
        <v>0</v>
      </c>
    </row>
    <row r="195" spans="1:4" s="30" customFormat="1" x14ac:dyDescent="0.2">
      <c r="A195" s="48">
        <v>412200</v>
      </c>
      <c r="B195" s="49" t="s">
        <v>218</v>
      </c>
      <c r="C195" s="58">
        <v>22600</v>
      </c>
      <c r="D195" s="58">
        <v>0</v>
      </c>
    </row>
    <row r="196" spans="1:4" s="30" customFormat="1" x14ac:dyDescent="0.2">
      <c r="A196" s="48">
        <v>412300</v>
      </c>
      <c r="B196" s="49" t="s">
        <v>92</v>
      </c>
      <c r="C196" s="58">
        <v>4000</v>
      </c>
      <c r="D196" s="58">
        <v>0</v>
      </c>
    </row>
    <row r="197" spans="1:4" s="30" customFormat="1" x14ac:dyDescent="0.2">
      <c r="A197" s="48">
        <v>412500</v>
      </c>
      <c r="B197" s="49" t="s">
        <v>94</v>
      </c>
      <c r="C197" s="58">
        <v>3300</v>
      </c>
      <c r="D197" s="58">
        <v>0</v>
      </c>
    </row>
    <row r="198" spans="1:4" s="30" customFormat="1" x14ac:dyDescent="0.2">
      <c r="A198" s="48">
        <v>412600</v>
      </c>
      <c r="B198" s="49" t="s">
        <v>219</v>
      </c>
      <c r="C198" s="58">
        <v>5000</v>
      </c>
      <c r="D198" s="58">
        <v>0</v>
      </c>
    </row>
    <row r="199" spans="1:4" s="30" customFormat="1" x14ac:dyDescent="0.2">
      <c r="A199" s="48">
        <v>412700</v>
      </c>
      <c r="B199" s="49" t="s">
        <v>206</v>
      </c>
      <c r="C199" s="58">
        <v>3500</v>
      </c>
      <c r="D199" s="58">
        <v>0</v>
      </c>
    </row>
    <row r="200" spans="1:4" s="30" customFormat="1" x14ac:dyDescent="0.2">
      <c r="A200" s="48">
        <v>412900</v>
      </c>
      <c r="B200" s="49" t="s">
        <v>533</v>
      </c>
      <c r="C200" s="58">
        <v>200</v>
      </c>
      <c r="D200" s="58">
        <v>0</v>
      </c>
    </row>
    <row r="201" spans="1:4" s="30" customFormat="1" x14ac:dyDescent="0.2">
      <c r="A201" s="48">
        <v>412900</v>
      </c>
      <c r="B201" s="53" t="s">
        <v>301</v>
      </c>
      <c r="C201" s="58">
        <v>500</v>
      </c>
      <c r="D201" s="58">
        <v>0</v>
      </c>
    </row>
    <row r="202" spans="1:4" s="30" customFormat="1" x14ac:dyDescent="0.2">
      <c r="A202" s="48">
        <v>412900</v>
      </c>
      <c r="B202" s="53" t="s">
        <v>319</v>
      </c>
      <c r="C202" s="58">
        <v>300</v>
      </c>
      <c r="D202" s="58">
        <v>0</v>
      </c>
    </row>
    <row r="203" spans="1:4" s="30" customFormat="1" x14ac:dyDescent="0.2">
      <c r="A203" s="48">
        <v>412900</v>
      </c>
      <c r="B203" s="53" t="s">
        <v>320</v>
      </c>
      <c r="C203" s="58">
        <v>1000</v>
      </c>
      <c r="D203" s="58">
        <v>0</v>
      </c>
    </row>
    <row r="204" spans="1:4" s="30" customFormat="1" x14ac:dyDescent="0.2">
      <c r="A204" s="48">
        <v>412900</v>
      </c>
      <c r="B204" s="53" t="s">
        <v>321</v>
      </c>
      <c r="C204" s="58">
        <v>1700</v>
      </c>
      <c r="D204" s="58">
        <v>0</v>
      </c>
    </row>
    <row r="205" spans="1:4" s="30" customFormat="1" x14ac:dyDescent="0.2">
      <c r="A205" s="48">
        <v>412900</v>
      </c>
      <c r="B205" s="49" t="s">
        <v>303</v>
      </c>
      <c r="C205" s="58">
        <v>2500</v>
      </c>
      <c r="D205" s="58">
        <v>0</v>
      </c>
    </row>
    <row r="206" spans="1:4" s="30" customFormat="1" x14ac:dyDescent="0.2">
      <c r="A206" s="46">
        <v>510000</v>
      </c>
      <c r="B206" s="51" t="s">
        <v>153</v>
      </c>
      <c r="C206" s="45">
        <f t="shared" ref="C206" si="55">C207+C209</f>
        <v>2500</v>
      </c>
      <c r="D206" s="45">
        <f t="shared" ref="D206" si="56">D207+D209</f>
        <v>0</v>
      </c>
    </row>
    <row r="207" spans="1:4" s="30" customFormat="1" x14ac:dyDescent="0.2">
      <c r="A207" s="46">
        <v>511000</v>
      </c>
      <c r="B207" s="51" t="s">
        <v>154</v>
      </c>
      <c r="C207" s="45">
        <f t="shared" ref="C207" si="57">SUM(C208:C208)</f>
        <v>2000</v>
      </c>
      <c r="D207" s="45">
        <f t="shared" ref="D207" si="58">SUM(D208:D208)</f>
        <v>0</v>
      </c>
    </row>
    <row r="208" spans="1:4" s="30" customFormat="1" x14ac:dyDescent="0.2">
      <c r="A208" s="48">
        <v>511300</v>
      </c>
      <c r="B208" s="49" t="s">
        <v>157</v>
      </c>
      <c r="C208" s="58">
        <v>2000</v>
      </c>
      <c r="D208" s="58">
        <v>0</v>
      </c>
    </row>
    <row r="209" spans="1:4" s="30" customFormat="1" x14ac:dyDescent="0.2">
      <c r="A209" s="46">
        <v>516000</v>
      </c>
      <c r="B209" s="51" t="s">
        <v>164</v>
      </c>
      <c r="C209" s="45">
        <f t="shared" ref="C209" si="59">C210</f>
        <v>500</v>
      </c>
      <c r="D209" s="45">
        <f t="shared" ref="D209" si="60">D210</f>
        <v>0</v>
      </c>
    </row>
    <row r="210" spans="1:4" s="30" customFormat="1" x14ac:dyDescent="0.2">
      <c r="A210" s="48">
        <v>516100</v>
      </c>
      <c r="B210" s="49" t="s">
        <v>164</v>
      </c>
      <c r="C210" s="58">
        <v>500</v>
      </c>
      <c r="D210" s="58">
        <v>0</v>
      </c>
    </row>
    <row r="211" spans="1:4" s="30" customFormat="1" x14ac:dyDescent="0.2">
      <c r="A211" s="37"/>
      <c r="B211" s="83" t="s">
        <v>236</v>
      </c>
      <c r="C211" s="87">
        <f>C187+C206+0+0</f>
        <v>1005100</v>
      </c>
      <c r="D211" s="87">
        <f>D187+D206+0+0</f>
        <v>0</v>
      </c>
    </row>
    <row r="212" spans="1:4" s="30" customFormat="1" x14ac:dyDescent="0.2">
      <c r="A212" s="40"/>
      <c r="B212" s="44"/>
      <c r="C212" s="67"/>
      <c r="D212" s="67"/>
    </row>
    <row r="213" spans="1:4" s="30" customFormat="1" x14ac:dyDescent="0.2">
      <c r="A213" s="43"/>
      <c r="B213" s="44"/>
      <c r="C213" s="50"/>
      <c r="D213" s="50"/>
    </row>
    <row r="214" spans="1:4" s="30" customFormat="1" x14ac:dyDescent="0.2">
      <c r="A214" s="48" t="s">
        <v>543</v>
      </c>
      <c r="B214" s="51"/>
      <c r="C214" s="50"/>
      <c r="D214" s="50"/>
    </row>
    <row r="215" spans="1:4" s="30" customFormat="1" x14ac:dyDescent="0.2">
      <c r="A215" s="48" t="s">
        <v>241</v>
      </c>
      <c r="B215" s="51"/>
      <c r="C215" s="50"/>
      <c r="D215" s="50"/>
    </row>
    <row r="216" spans="1:4" s="30" customFormat="1" x14ac:dyDescent="0.2">
      <c r="A216" s="48" t="s">
        <v>329</v>
      </c>
      <c r="B216" s="51"/>
      <c r="C216" s="50"/>
      <c r="D216" s="50"/>
    </row>
    <row r="217" spans="1:4" s="30" customFormat="1" x14ac:dyDescent="0.2">
      <c r="A217" s="48" t="s">
        <v>532</v>
      </c>
      <c r="B217" s="51"/>
      <c r="C217" s="50"/>
      <c r="D217" s="50"/>
    </row>
    <row r="218" spans="1:4" s="30" customFormat="1" x14ac:dyDescent="0.2">
      <c r="A218" s="48"/>
      <c r="B218" s="79"/>
      <c r="C218" s="67"/>
      <c r="D218" s="67"/>
    </row>
    <row r="219" spans="1:4" s="30" customFormat="1" x14ac:dyDescent="0.2">
      <c r="A219" s="46">
        <v>410000</v>
      </c>
      <c r="B219" s="47" t="s">
        <v>87</v>
      </c>
      <c r="C219" s="45">
        <f>C220+C224</f>
        <v>275000</v>
      </c>
      <c r="D219" s="45">
        <f>D220+D224</f>
        <v>0</v>
      </c>
    </row>
    <row r="220" spans="1:4" s="30" customFormat="1" x14ac:dyDescent="0.2">
      <c r="A220" s="46">
        <v>411000</v>
      </c>
      <c r="B220" s="47" t="s">
        <v>204</v>
      </c>
      <c r="C220" s="45">
        <f>SUM(C221:C223)</f>
        <v>76300</v>
      </c>
      <c r="D220" s="45">
        <f>SUM(D221:D223)</f>
        <v>0</v>
      </c>
    </row>
    <row r="221" spans="1:4" s="30" customFormat="1" x14ac:dyDescent="0.2">
      <c r="A221" s="48">
        <v>411100</v>
      </c>
      <c r="B221" s="49" t="s">
        <v>88</v>
      </c>
      <c r="C221" s="58">
        <v>73000</v>
      </c>
      <c r="D221" s="58">
        <v>0</v>
      </c>
    </row>
    <row r="222" spans="1:4" s="30" customFormat="1" x14ac:dyDescent="0.2">
      <c r="A222" s="48">
        <v>411200</v>
      </c>
      <c r="B222" s="49" t="s">
        <v>217</v>
      </c>
      <c r="C222" s="58">
        <v>1300</v>
      </c>
      <c r="D222" s="58">
        <v>0</v>
      </c>
    </row>
    <row r="223" spans="1:4" s="30" customFormat="1" ht="40.5" x14ac:dyDescent="0.2">
      <c r="A223" s="48">
        <v>411300</v>
      </c>
      <c r="B223" s="49" t="s">
        <v>89</v>
      </c>
      <c r="C223" s="58">
        <v>2000</v>
      </c>
      <c r="D223" s="58">
        <v>0</v>
      </c>
    </row>
    <row r="224" spans="1:4" s="30" customFormat="1" x14ac:dyDescent="0.2">
      <c r="A224" s="46">
        <v>412000</v>
      </c>
      <c r="B224" s="51" t="s">
        <v>209</v>
      </c>
      <c r="C224" s="45">
        <f>SUM(C225:C233)</f>
        <v>198700</v>
      </c>
      <c r="D224" s="45">
        <f>SUM(D225:D233)</f>
        <v>0</v>
      </c>
    </row>
    <row r="225" spans="1:4" s="30" customFormat="1" x14ac:dyDescent="0.2">
      <c r="A225" s="48">
        <v>412100</v>
      </c>
      <c r="B225" s="49" t="s">
        <v>91</v>
      </c>
      <c r="C225" s="58">
        <v>6000</v>
      </c>
      <c r="D225" s="58">
        <v>0</v>
      </c>
    </row>
    <row r="226" spans="1:4" s="30" customFormat="1" x14ac:dyDescent="0.2">
      <c r="A226" s="48">
        <v>412200</v>
      </c>
      <c r="B226" s="49" t="s">
        <v>218</v>
      </c>
      <c r="C226" s="58">
        <v>4500</v>
      </c>
      <c r="D226" s="58">
        <v>0</v>
      </c>
    </row>
    <row r="227" spans="1:4" s="30" customFormat="1" x14ac:dyDescent="0.2">
      <c r="A227" s="48">
        <v>412300</v>
      </c>
      <c r="B227" s="49" t="s">
        <v>92</v>
      </c>
      <c r="C227" s="58">
        <v>700</v>
      </c>
      <c r="D227" s="58">
        <v>0</v>
      </c>
    </row>
    <row r="228" spans="1:4" s="30" customFormat="1" x14ac:dyDescent="0.2">
      <c r="A228" s="48">
        <v>412500</v>
      </c>
      <c r="B228" s="49" t="s">
        <v>94</v>
      </c>
      <c r="C228" s="58">
        <v>300</v>
      </c>
      <c r="D228" s="58">
        <v>0</v>
      </c>
    </row>
    <row r="229" spans="1:4" s="30" customFormat="1" x14ac:dyDescent="0.2">
      <c r="A229" s="48">
        <v>412600</v>
      </c>
      <c r="B229" s="49" t="s">
        <v>219</v>
      </c>
      <c r="C229" s="58">
        <v>3500</v>
      </c>
      <c r="D229" s="58">
        <v>0</v>
      </c>
    </row>
    <row r="230" spans="1:4" s="30" customFormat="1" x14ac:dyDescent="0.2">
      <c r="A230" s="48">
        <v>412700</v>
      </c>
      <c r="B230" s="49" t="s">
        <v>206</v>
      </c>
      <c r="C230" s="58">
        <v>3000</v>
      </c>
      <c r="D230" s="58">
        <v>0</v>
      </c>
    </row>
    <row r="231" spans="1:4" s="30" customFormat="1" x14ac:dyDescent="0.2">
      <c r="A231" s="48">
        <v>412900</v>
      </c>
      <c r="B231" s="49" t="s">
        <v>301</v>
      </c>
      <c r="C231" s="58">
        <v>180000</v>
      </c>
      <c r="D231" s="58">
        <v>0</v>
      </c>
    </row>
    <row r="232" spans="1:4" s="30" customFormat="1" x14ac:dyDescent="0.2">
      <c r="A232" s="48">
        <v>412900</v>
      </c>
      <c r="B232" s="53" t="s">
        <v>319</v>
      </c>
      <c r="C232" s="58">
        <v>400</v>
      </c>
      <c r="D232" s="58">
        <v>0</v>
      </c>
    </row>
    <row r="233" spans="1:4" s="30" customFormat="1" x14ac:dyDescent="0.2">
      <c r="A233" s="48">
        <v>412900</v>
      </c>
      <c r="B233" s="53" t="s">
        <v>320</v>
      </c>
      <c r="C233" s="58">
        <v>300</v>
      </c>
      <c r="D233" s="58">
        <v>0</v>
      </c>
    </row>
    <row r="234" spans="1:4" s="30" customFormat="1" x14ac:dyDescent="0.2">
      <c r="A234" s="89"/>
      <c r="B234" s="83" t="s">
        <v>236</v>
      </c>
      <c r="C234" s="87">
        <f>C219+0+0</f>
        <v>275000</v>
      </c>
      <c r="D234" s="87">
        <f>D219+0+0</f>
        <v>0</v>
      </c>
    </row>
    <row r="235" spans="1:4" s="30" customFormat="1" x14ac:dyDescent="0.2">
      <c r="A235" s="66"/>
      <c r="B235" s="44"/>
      <c r="C235" s="67"/>
      <c r="D235" s="67"/>
    </row>
    <row r="236" spans="1:4" s="30" customFormat="1" x14ac:dyDescent="0.2">
      <c r="A236" s="43"/>
      <c r="B236" s="44"/>
      <c r="C236" s="50"/>
      <c r="D236" s="50"/>
    </row>
    <row r="237" spans="1:4" s="30" customFormat="1" x14ac:dyDescent="0.2">
      <c r="A237" s="48" t="s">
        <v>544</v>
      </c>
      <c r="B237" s="51"/>
      <c r="C237" s="50"/>
      <c r="D237" s="50"/>
    </row>
    <row r="238" spans="1:4" s="30" customFormat="1" x14ac:dyDescent="0.2">
      <c r="A238" s="48" t="s">
        <v>241</v>
      </c>
      <c r="B238" s="51"/>
      <c r="C238" s="50"/>
      <c r="D238" s="50"/>
    </row>
    <row r="239" spans="1:4" s="30" customFormat="1" x14ac:dyDescent="0.2">
      <c r="A239" s="48" t="s">
        <v>330</v>
      </c>
      <c r="B239" s="51"/>
      <c r="C239" s="50"/>
      <c r="D239" s="50"/>
    </row>
    <row r="240" spans="1:4" s="30" customFormat="1" x14ac:dyDescent="0.2">
      <c r="A240" s="48" t="s">
        <v>532</v>
      </c>
      <c r="B240" s="51"/>
      <c r="C240" s="50"/>
      <c r="D240" s="50"/>
    </row>
    <row r="241" spans="1:4" s="30" customFormat="1" x14ac:dyDescent="0.2">
      <c r="A241" s="48"/>
      <c r="B241" s="79"/>
      <c r="C241" s="67"/>
      <c r="D241" s="67"/>
    </row>
    <row r="242" spans="1:4" s="30" customFormat="1" x14ac:dyDescent="0.2">
      <c r="A242" s="46">
        <v>410000</v>
      </c>
      <c r="B242" s="47" t="s">
        <v>87</v>
      </c>
      <c r="C242" s="45">
        <f>C243+0</f>
        <v>185500</v>
      </c>
      <c r="D242" s="45">
        <f>D243+0</f>
        <v>0</v>
      </c>
    </row>
    <row r="243" spans="1:4" s="30" customFormat="1" x14ac:dyDescent="0.2">
      <c r="A243" s="46">
        <v>412000</v>
      </c>
      <c r="B243" s="51" t="s">
        <v>209</v>
      </c>
      <c r="C243" s="45">
        <f>SUM(C244:C249)</f>
        <v>185500</v>
      </c>
      <c r="D243" s="45">
        <f>SUM(D244:D249)</f>
        <v>0</v>
      </c>
    </row>
    <row r="244" spans="1:4" s="30" customFormat="1" x14ac:dyDescent="0.2">
      <c r="A244" s="56">
        <v>412100</v>
      </c>
      <c r="B244" s="49" t="s">
        <v>91</v>
      </c>
      <c r="C244" s="58">
        <v>20000</v>
      </c>
      <c r="D244" s="58">
        <v>0</v>
      </c>
    </row>
    <row r="245" spans="1:4" s="30" customFormat="1" x14ac:dyDescent="0.2">
      <c r="A245" s="48">
        <v>412200</v>
      </c>
      <c r="B245" s="49" t="s">
        <v>218</v>
      </c>
      <c r="C245" s="58">
        <v>1000</v>
      </c>
      <c r="D245" s="58">
        <v>0</v>
      </c>
    </row>
    <row r="246" spans="1:4" s="30" customFormat="1" x14ac:dyDescent="0.2">
      <c r="A246" s="48">
        <v>412300</v>
      </c>
      <c r="B246" s="49" t="s">
        <v>92</v>
      </c>
      <c r="C246" s="58">
        <v>2000</v>
      </c>
      <c r="D246" s="58">
        <v>0</v>
      </c>
    </row>
    <row r="247" spans="1:4" s="30" customFormat="1" x14ac:dyDescent="0.2">
      <c r="A247" s="48">
        <v>412400</v>
      </c>
      <c r="B247" s="49" t="s">
        <v>93</v>
      </c>
      <c r="C247" s="58">
        <v>29999.999999999996</v>
      </c>
      <c r="D247" s="58">
        <v>0</v>
      </c>
    </row>
    <row r="248" spans="1:4" s="30" customFormat="1" x14ac:dyDescent="0.2">
      <c r="A248" s="48">
        <v>412600</v>
      </c>
      <c r="B248" s="49" t="s">
        <v>219</v>
      </c>
      <c r="C248" s="58">
        <v>6000</v>
      </c>
      <c r="D248" s="58">
        <v>0</v>
      </c>
    </row>
    <row r="249" spans="1:4" s="30" customFormat="1" x14ac:dyDescent="0.2">
      <c r="A249" s="48">
        <v>412900</v>
      </c>
      <c r="B249" s="49" t="s">
        <v>301</v>
      </c>
      <c r="C249" s="58">
        <v>126500</v>
      </c>
      <c r="D249" s="58">
        <v>0</v>
      </c>
    </row>
    <row r="250" spans="1:4" s="30" customFormat="1" x14ac:dyDescent="0.2">
      <c r="A250" s="89"/>
      <c r="B250" s="83" t="s">
        <v>236</v>
      </c>
      <c r="C250" s="87">
        <f>C242+0</f>
        <v>185500</v>
      </c>
      <c r="D250" s="87">
        <f>D242+0</f>
        <v>0</v>
      </c>
    </row>
    <row r="251" spans="1:4" s="30" customFormat="1" x14ac:dyDescent="0.2">
      <c r="A251" s="66"/>
      <c r="B251" s="44"/>
      <c r="C251" s="67"/>
      <c r="D251" s="67"/>
    </row>
    <row r="252" spans="1:4" s="30" customFormat="1" x14ac:dyDescent="0.2">
      <c r="A252" s="66"/>
      <c r="B252" s="44"/>
      <c r="C252" s="67"/>
      <c r="D252" s="67"/>
    </row>
    <row r="253" spans="1:4" s="30" customFormat="1" x14ac:dyDescent="0.2">
      <c r="A253" s="48" t="s">
        <v>545</v>
      </c>
      <c r="B253" s="51"/>
      <c r="C253" s="67"/>
      <c r="D253" s="67"/>
    </row>
    <row r="254" spans="1:4" s="30" customFormat="1" x14ac:dyDescent="0.2">
      <c r="A254" s="48" t="s">
        <v>240</v>
      </c>
      <c r="B254" s="51"/>
      <c r="C254" s="67"/>
      <c r="D254" s="67"/>
    </row>
    <row r="255" spans="1:4" s="30" customFormat="1" x14ac:dyDescent="0.2">
      <c r="A255" s="48" t="s">
        <v>331</v>
      </c>
      <c r="B255" s="51"/>
      <c r="C255" s="67"/>
      <c r="D255" s="67"/>
    </row>
    <row r="256" spans="1:4" s="30" customFormat="1" x14ac:dyDescent="0.2">
      <c r="A256" s="48" t="s">
        <v>532</v>
      </c>
      <c r="B256" s="51"/>
      <c r="C256" s="67"/>
      <c r="D256" s="67"/>
    </row>
    <row r="257" spans="1:4" s="30" customFormat="1" x14ac:dyDescent="0.2">
      <c r="A257" s="48"/>
      <c r="B257" s="79"/>
      <c r="C257" s="67"/>
      <c r="D257" s="67"/>
    </row>
    <row r="258" spans="1:4" s="55" customFormat="1" x14ac:dyDescent="0.2">
      <c r="A258" s="46">
        <v>410000</v>
      </c>
      <c r="B258" s="47" t="s">
        <v>87</v>
      </c>
      <c r="C258" s="45">
        <f t="shared" ref="C258" si="61">C259+C264</f>
        <v>501300</v>
      </c>
      <c r="D258" s="45">
        <f t="shared" ref="D258" si="62">D259+D264</f>
        <v>0</v>
      </c>
    </row>
    <row r="259" spans="1:4" s="55" customFormat="1" x14ac:dyDescent="0.2">
      <c r="A259" s="46">
        <v>411000</v>
      </c>
      <c r="B259" s="47" t="s">
        <v>204</v>
      </c>
      <c r="C259" s="45">
        <f t="shared" ref="C259" si="63">SUM(C260:C263)</f>
        <v>243700</v>
      </c>
      <c r="D259" s="45">
        <f t="shared" ref="D259" si="64">SUM(D260:D263)</f>
        <v>0</v>
      </c>
    </row>
    <row r="260" spans="1:4" s="30" customFormat="1" x14ac:dyDescent="0.2">
      <c r="A260" s="48">
        <v>411100</v>
      </c>
      <c r="B260" s="49" t="s">
        <v>88</v>
      </c>
      <c r="C260" s="58">
        <v>220000</v>
      </c>
      <c r="D260" s="58">
        <v>0</v>
      </c>
    </row>
    <row r="261" spans="1:4" s="30" customFormat="1" x14ac:dyDescent="0.2">
      <c r="A261" s="48">
        <v>411200</v>
      </c>
      <c r="B261" s="49" t="s">
        <v>217</v>
      </c>
      <c r="C261" s="58">
        <v>14200</v>
      </c>
      <c r="D261" s="58">
        <v>0</v>
      </c>
    </row>
    <row r="262" spans="1:4" s="30" customFormat="1" ht="40.5" x14ac:dyDescent="0.2">
      <c r="A262" s="48">
        <v>411300</v>
      </c>
      <c r="B262" s="49" t="s">
        <v>89</v>
      </c>
      <c r="C262" s="58">
        <v>5000</v>
      </c>
      <c r="D262" s="58">
        <v>0</v>
      </c>
    </row>
    <row r="263" spans="1:4" s="30" customFormat="1" x14ac:dyDescent="0.2">
      <c r="A263" s="48">
        <v>411400</v>
      </c>
      <c r="B263" s="49" t="s">
        <v>90</v>
      </c>
      <c r="C263" s="58">
        <v>4500</v>
      </c>
      <c r="D263" s="58">
        <v>0</v>
      </c>
    </row>
    <row r="264" spans="1:4" s="55" customFormat="1" x14ac:dyDescent="0.2">
      <c r="A264" s="46">
        <v>412000</v>
      </c>
      <c r="B264" s="51" t="s">
        <v>209</v>
      </c>
      <c r="C264" s="45">
        <f>SUM(C265:C275)</f>
        <v>257600</v>
      </c>
      <c r="D264" s="45">
        <f>SUM(D265:D275)</f>
        <v>0</v>
      </c>
    </row>
    <row r="265" spans="1:4" s="30" customFormat="1" x14ac:dyDescent="0.2">
      <c r="A265" s="48">
        <v>412100</v>
      </c>
      <c r="B265" s="49" t="s">
        <v>91</v>
      </c>
      <c r="C265" s="58">
        <v>45800</v>
      </c>
      <c r="D265" s="58">
        <v>0</v>
      </c>
    </row>
    <row r="266" spans="1:4" s="30" customFormat="1" x14ac:dyDescent="0.2">
      <c r="A266" s="48">
        <v>412200</v>
      </c>
      <c r="B266" s="49" t="s">
        <v>218</v>
      </c>
      <c r="C266" s="58">
        <v>17000</v>
      </c>
      <c r="D266" s="58">
        <v>0</v>
      </c>
    </row>
    <row r="267" spans="1:4" s="30" customFormat="1" x14ac:dyDescent="0.2">
      <c r="A267" s="48">
        <v>412300</v>
      </c>
      <c r="B267" s="49" t="s">
        <v>92</v>
      </c>
      <c r="C267" s="58">
        <v>3400</v>
      </c>
      <c r="D267" s="58">
        <v>0</v>
      </c>
    </row>
    <row r="268" spans="1:4" s="30" customFormat="1" x14ac:dyDescent="0.2">
      <c r="A268" s="48">
        <v>412500</v>
      </c>
      <c r="B268" s="49" t="s">
        <v>94</v>
      </c>
      <c r="C268" s="58">
        <v>500</v>
      </c>
      <c r="D268" s="58">
        <v>0</v>
      </c>
    </row>
    <row r="269" spans="1:4" s="30" customFormat="1" x14ac:dyDescent="0.2">
      <c r="A269" s="48">
        <v>412600</v>
      </c>
      <c r="B269" s="49" t="s">
        <v>219</v>
      </c>
      <c r="C269" s="58">
        <v>5000</v>
      </c>
      <c r="D269" s="58">
        <v>0</v>
      </c>
    </row>
    <row r="270" spans="1:4" s="30" customFormat="1" x14ac:dyDescent="0.2">
      <c r="A270" s="48">
        <v>412700</v>
      </c>
      <c r="B270" s="49" t="s">
        <v>206</v>
      </c>
      <c r="C270" s="58">
        <v>8100</v>
      </c>
      <c r="D270" s="58">
        <v>0</v>
      </c>
    </row>
    <row r="271" spans="1:4" s="30" customFormat="1" x14ac:dyDescent="0.2">
      <c r="A271" s="48">
        <v>412900</v>
      </c>
      <c r="B271" s="49" t="s">
        <v>533</v>
      </c>
      <c r="C271" s="58">
        <v>4500</v>
      </c>
      <c r="D271" s="58">
        <v>0</v>
      </c>
    </row>
    <row r="272" spans="1:4" s="30" customFormat="1" x14ac:dyDescent="0.2">
      <c r="A272" s="48">
        <v>412900</v>
      </c>
      <c r="B272" s="53" t="s">
        <v>301</v>
      </c>
      <c r="C272" s="58">
        <v>169900</v>
      </c>
      <c r="D272" s="58">
        <v>0</v>
      </c>
    </row>
    <row r="273" spans="1:4" s="30" customFormat="1" x14ac:dyDescent="0.2">
      <c r="A273" s="48">
        <v>412900</v>
      </c>
      <c r="B273" s="53" t="s">
        <v>319</v>
      </c>
      <c r="C273" s="58">
        <v>1900</v>
      </c>
      <c r="D273" s="58">
        <v>0</v>
      </c>
    </row>
    <row r="274" spans="1:4" s="30" customFormat="1" x14ac:dyDescent="0.2">
      <c r="A274" s="48">
        <v>412900</v>
      </c>
      <c r="B274" s="53" t="s">
        <v>321</v>
      </c>
      <c r="C274" s="58">
        <v>500</v>
      </c>
      <c r="D274" s="58">
        <v>0</v>
      </c>
    </row>
    <row r="275" spans="1:4" s="30" customFormat="1" x14ac:dyDescent="0.2">
      <c r="A275" s="48">
        <v>412900</v>
      </c>
      <c r="B275" s="49" t="s">
        <v>303</v>
      </c>
      <c r="C275" s="58">
        <v>1000</v>
      </c>
      <c r="D275" s="58">
        <v>0</v>
      </c>
    </row>
    <row r="276" spans="1:4" s="55" customFormat="1" x14ac:dyDescent="0.2">
      <c r="A276" s="46">
        <v>510000</v>
      </c>
      <c r="B276" s="51" t="s">
        <v>153</v>
      </c>
      <c r="C276" s="45">
        <f>C277+0</f>
        <v>1700</v>
      </c>
      <c r="D276" s="45">
        <f>D277+0</f>
        <v>0</v>
      </c>
    </row>
    <row r="277" spans="1:4" s="55" customFormat="1" x14ac:dyDescent="0.2">
      <c r="A277" s="46">
        <v>511000</v>
      </c>
      <c r="B277" s="51" t="s">
        <v>154</v>
      </c>
      <c r="C277" s="45">
        <f t="shared" ref="C277" si="65">SUM(C278)</f>
        <v>1700</v>
      </c>
      <c r="D277" s="45">
        <f t="shared" ref="D277" si="66">SUM(D278)</f>
        <v>0</v>
      </c>
    </row>
    <row r="278" spans="1:4" s="30" customFormat="1" x14ac:dyDescent="0.2">
      <c r="A278" s="48">
        <v>511300</v>
      </c>
      <c r="B278" s="49" t="s">
        <v>157</v>
      </c>
      <c r="C278" s="58">
        <v>1700</v>
      </c>
      <c r="D278" s="58">
        <v>0</v>
      </c>
    </row>
    <row r="279" spans="1:4" s="55" customFormat="1" x14ac:dyDescent="0.2">
      <c r="A279" s="46">
        <v>630000</v>
      </c>
      <c r="B279" s="51" t="s">
        <v>327</v>
      </c>
      <c r="C279" s="45">
        <f t="shared" ref="C279:C280" si="67">C280</f>
        <v>900</v>
      </c>
      <c r="D279" s="45">
        <f t="shared" ref="D279:D280" si="68">D280</f>
        <v>0</v>
      </c>
    </row>
    <row r="280" spans="1:4" s="55" customFormat="1" x14ac:dyDescent="0.2">
      <c r="A280" s="46">
        <v>638000</v>
      </c>
      <c r="B280" s="51" t="s">
        <v>127</v>
      </c>
      <c r="C280" s="45">
        <f t="shared" si="67"/>
        <v>900</v>
      </c>
      <c r="D280" s="45">
        <f t="shared" si="68"/>
        <v>0</v>
      </c>
    </row>
    <row r="281" spans="1:4" s="30" customFormat="1" x14ac:dyDescent="0.2">
      <c r="A281" s="48">
        <v>638100</v>
      </c>
      <c r="B281" s="49" t="s">
        <v>199</v>
      </c>
      <c r="C281" s="58">
        <v>900</v>
      </c>
      <c r="D281" s="58">
        <v>0</v>
      </c>
    </row>
    <row r="282" spans="1:4" s="30" customFormat="1" x14ac:dyDescent="0.2">
      <c r="A282" s="37"/>
      <c r="B282" s="83" t="s">
        <v>236</v>
      </c>
      <c r="C282" s="87">
        <f>C258+C276+C279</f>
        <v>503900</v>
      </c>
      <c r="D282" s="87">
        <f>D258+D276+D279</f>
        <v>0</v>
      </c>
    </row>
    <row r="283" spans="1:4" s="30" customFormat="1" x14ac:dyDescent="0.2">
      <c r="A283" s="43"/>
      <c r="B283" s="44"/>
      <c r="C283" s="50"/>
      <c r="D283" s="50"/>
    </row>
    <row r="284" spans="1:4" s="30" customFormat="1" x14ac:dyDescent="0.2">
      <c r="A284" s="43"/>
      <c r="B284" s="44"/>
      <c r="C284" s="50"/>
      <c r="D284" s="50"/>
    </row>
    <row r="285" spans="1:4" s="30" customFormat="1" x14ac:dyDescent="0.2">
      <c r="A285" s="48" t="s">
        <v>546</v>
      </c>
      <c r="B285" s="51"/>
      <c r="C285" s="50"/>
      <c r="D285" s="50"/>
    </row>
    <row r="286" spans="1:4" s="30" customFormat="1" x14ac:dyDescent="0.2">
      <c r="A286" s="48" t="s">
        <v>242</v>
      </c>
      <c r="B286" s="51"/>
      <c r="C286" s="50"/>
      <c r="D286" s="50"/>
    </row>
    <row r="287" spans="1:4" s="30" customFormat="1" x14ac:dyDescent="0.2">
      <c r="A287" s="48" t="s">
        <v>325</v>
      </c>
      <c r="B287" s="51"/>
      <c r="C287" s="50"/>
      <c r="D287" s="50"/>
    </row>
    <row r="288" spans="1:4" s="30" customFormat="1" x14ac:dyDescent="0.2">
      <c r="A288" s="48" t="s">
        <v>532</v>
      </c>
      <c r="B288" s="51"/>
      <c r="C288" s="50"/>
      <c r="D288" s="50"/>
    </row>
    <row r="289" spans="1:4" s="30" customFormat="1" x14ac:dyDescent="0.2">
      <c r="A289" s="48"/>
      <c r="B289" s="79"/>
      <c r="C289" s="67"/>
      <c r="D289" s="67"/>
    </row>
    <row r="290" spans="1:4" s="30" customFormat="1" x14ac:dyDescent="0.2">
      <c r="A290" s="46">
        <v>410000</v>
      </c>
      <c r="B290" s="47" t="s">
        <v>87</v>
      </c>
      <c r="C290" s="45">
        <f t="shared" ref="C290" si="69">C291+C296</f>
        <v>3477400</v>
      </c>
      <c r="D290" s="45">
        <f t="shared" ref="D290" si="70">D291+D296</f>
        <v>0</v>
      </c>
    </row>
    <row r="291" spans="1:4" s="30" customFormat="1" x14ac:dyDescent="0.2">
      <c r="A291" s="46">
        <v>411000</v>
      </c>
      <c r="B291" s="47" t="s">
        <v>204</v>
      </c>
      <c r="C291" s="45">
        <f t="shared" ref="C291" si="71">SUM(C292:C295)</f>
        <v>3106000</v>
      </c>
      <c r="D291" s="45">
        <f t="shared" ref="D291" si="72">SUM(D292:D295)</f>
        <v>0</v>
      </c>
    </row>
    <row r="292" spans="1:4" s="30" customFormat="1" x14ac:dyDescent="0.2">
      <c r="A292" s="48">
        <v>411100</v>
      </c>
      <c r="B292" s="49" t="s">
        <v>88</v>
      </c>
      <c r="C292" s="58">
        <v>2564800</v>
      </c>
      <c r="D292" s="58">
        <v>0</v>
      </c>
    </row>
    <row r="293" spans="1:4" s="30" customFormat="1" x14ac:dyDescent="0.2">
      <c r="A293" s="48">
        <v>411200</v>
      </c>
      <c r="B293" s="49" t="s">
        <v>217</v>
      </c>
      <c r="C293" s="58">
        <v>461100</v>
      </c>
      <c r="D293" s="58">
        <v>0</v>
      </c>
    </row>
    <row r="294" spans="1:4" s="30" customFormat="1" ht="40.5" x14ac:dyDescent="0.2">
      <c r="A294" s="48">
        <v>411300</v>
      </c>
      <c r="B294" s="49" t="s">
        <v>89</v>
      </c>
      <c r="C294" s="58">
        <v>9200</v>
      </c>
      <c r="D294" s="58">
        <v>0</v>
      </c>
    </row>
    <row r="295" spans="1:4" s="30" customFormat="1" x14ac:dyDescent="0.2">
      <c r="A295" s="48">
        <v>411400</v>
      </c>
      <c r="B295" s="49" t="s">
        <v>90</v>
      </c>
      <c r="C295" s="58">
        <v>70900</v>
      </c>
      <c r="D295" s="58">
        <v>0</v>
      </c>
    </row>
    <row r="296" spans="1:4" s="30" customFormat="1" x14ac:dyDescent="0.2">
      <c r="A296" s="46">
        <v>412000</v>
      </c>
      <c r="B296" s="51" t="s">
        <v>209</v>
      </c>
      <c r="C296" s="45">
        <f>SUM(C297:C309)</f>
        <v>371400</v>
      </c>
      <c r="D296" s="45">
        <f>SUM(D297:D309)</f>
        <v>0</v>
      </c>
    </row>
    <row r="297" spans="1:4" s="30" customFormat="1" x14ac:dyDescent="0.2">
      <c r="A297" s="48">
        <v>412200</v>
      </c>
      <c r="B297" s="49" t="s">
        <v>218</v>
      </c>
      <c r="C297" s="58">
        <v>188500</v>
      </c>
      <c r="D297" s="58">
        <v>0</v>
      </c>
    </row>
    <row r="298" spans="1:4" s="30" customFormat="1" x14ac:dyDescent="0.2">
      <c r="A298" s="48">
        <v>412300</v>
      </c>
      <c r="B298" s="49" t="s">
        <v>92</v>
      </c>
      <c r="C298" s="58">
        <v>24200</v>
      </c>
      <c r="D298" s="58">
        <v>0</v>
      </c>
    </row>
    <row r="299" spans="1:4" s="30" customFormat="1" x14ac:dyDescent="0.2">
      <c r="A299" s="48">
        <v>412400</v>
      </c>
      <c r="B299" s="49" t="s">
        <v>93</v>
      </c>
      <c r="C299" s="58">
        <v>1000</v>
      </c>
      <c r="D299" s="58">
        <v>0</v>
      </c>
    </row>
    <row r="300" spans="1:4" s="30" customFormat="1" x14ac:dyDescent="0.2">
      <c r="A300" s="48">
        <v>412500</v>
      </c>
      <c r="B300" s="49" t="s">
        <v>94</v>
      </c>
      <c r="C300" s="58">
        <v>34200</v>
      </c>
      <c r="D300" s="58">
        <v>0</v>
      </c>
    </row>
    <row r="301" spans="1:4" s="30" customFormat="1" x14ac:dyDescent="0.2">
      <c r="A301" s="48">
        <v>412600</v>
      </c>
      <c r="B301" s="49" t="s">
        <v>219</v>
      </c>
      <c r="C301" s="58">
        <v>27500</v>
      </c>
      <c r="D301" s="58">
        <v>0</v>
      </c>
    </row>
    <row r="302" spans="1:4" s="30" customFormat="1" x14ac:dyDescent="0.2">
      <c r="A302" s="48">
        <v>412700</v>
      </c>
      <c r="B302" s="49" t="s">
        <v>206</v>
      </c>
      <c r="C302" s="58">
        <v>45000</v>
      </c>
      <c r="D302" s="58">
        <v>0</v>
      </c>
    </row>
    <row r="303" spans="1:4" s="30" customFormat="1" x14ac:dyDescent="0.2">
      <c r="A303" s="48">
        <v>412800</v>
      </c>
      <c r="B303" s="49" t="s">
        <v>220</v>
      </c>
      <c r="C303" s="58">
        <v>2000</v>
      </c>
      <c r="D303" s="58">
        <v>0</v>
      </c>
    </row>
    <row r="304" spans="1:4" s="30" customFormat="1" x14ac:dyDescent="0.2">
      <c r="A304" s="48">
        <v>412900</v>
      </c>
      <c r="B304" s="49" t="s">
        <v>533</v>
      </c>
      <c r="C304" s="58">
        <v>7000</v>
      </c>
      <c r="D304" s="58">
        <v>0</v>
      </c>
    </row>
    <row r="305" spans="1:4" s="30" customFormat="1" x14ac:dyDescent="0.2">
      <c r="A305" s="48">
        <v>412900</v>
      </c>
      <c r="B305" s="49" t="s">
        <v>301</v>
      </c>
      <c r="C305" s="58">
        <v>17000</v>
      </c>
      <c r="D305" s="58">
        <v>0</v>
      </c>
    </row>
    <row r="306" spans="1:4" s="30" customFormat="1" x14ac:dyDescent="0.2">
      <c r="A306" s="48">
        <v>412900</v>
      </c>
      <c r="B306" s="49" t="s">
        <v>319</v>
      </c>
      <c r="C306" s="58">
        <v>13000</v>
      </c>
      <c r="D306" s="58">
        <v>0</v>
      </c>
    </row>
    <row r="307" spans="1:4" s="30" customFormat="1" x14ac:dyDescent="0.2">
      <c r="A307" s="48">
        <v>412900</v>
      </c>
      <c r="B307" s="53" t="s">
        <v>320</v>
      </c>
      <c r="C307" s="58">
        <v>700</v>
      </c>
      <c r="D307" s="58">
        <v>0</v>
      </c>
    </row>
    <row r="308" spans="1:4" s="30" customFormat="1" x14ac:dyDescent="0.2">
      <c r="A308" s="48">
        <v>412900</v>
      </c>
      <c r="B308" s="49" t="s">
        <v>321</v>
      </c>
      <c r="C308" s="58">
        <v>5300</v>
      </c>
      <c r="D308" s="58">
        <v>0</v>
      </c>
    </row>
    <row r="309" spans="1:4" s="30" customFormat="1" x14ac:dyDescent="0.2">
      <c r="A309" s="48">
        <v>412900</v>
      </c>
      <c r="B309" s="49" t="s">
        <v>303</v>
      </c>
      <c r="C309" s="58">
        <v>6000</v>
      </c>
      <c r="D309" s="58">
        <v>0</v>
      </c>
    </row>
    <row r="310" spans="1:4" s="30" customFormat="1" x14ac:dyDescent="0.2">
      <c r="A310" s="46">
        <v>510000</v>
      </c>
      <c r="B310" s="51" t="s">
        <v>153</v>
      </c>
      <c r="C310" s="45">
        <f>C311+C313+0</f>
        <v>15000</v>
      </c>
      <c r="D310" s="45">
        <f>D311+D313+0</f>
        <v>0</v>
      </c>
    </row>
    <row r="311" spans="1:4" s="30" customFormat="1" x14ac:dyDescent="0.2">
      <c r="A311" s="46">
        <v>511000</v>
      </c>
      <c r="B311" s="51" t="s">
        <v>154</v>
      </c>
      <c r="C311" s="45">
        <f>SUM(C312:C312)</f>
        <v>12000</v>
      </c>
      <c r="D311" s="45">
        <f>SUM(D312:D312)</f>
        <v>0</v>
      </c>
    </row>
    <row r="312" spans="1:4" s="30" customFormat="1" x14ac:dyDescent="0.2">
      <c r="A312" s="48">
        <v>511300</v>
      </c>
      <c r="B312" s="49" t="s">
        <v>157</v>
      </c>
      <c r="C312" s="58">
        <v>12000</v>
      </c>
      <c r="D312" s="58">
        <v>0</v>
      </c>
    </row>
    <row r="313" spans="1:4" s="55" customFormat="1" x14ac:dyDescent="0.2">
      <c r="A313" s="46">
        <v>516000</v>
      </c>
      <c r="B313" s="51" t="s">
        <v>164</v>
      </c>
      <c r="C313" s="45">
        <f t="shared" ref="C313" si="73">C314</f>
        <v>3000</v>
      </c>
      <c r="D313" s="45">
        <f t="shared" ref="D313" si="74">D314</f>
        <v>0</v>
      </c>
    </row>
    <row r="314" spans="1:4" s="30" customFormat="1" x14ac:dyDescent="0.2">
      <c r="A314" s="48">
        <v>516100</v>
      </c>
      <c r="B314" s="49" t="s">
        <v>164</v>
      </c>
      <c r="C314" s="58">
        <v>3000</v>
      </c>
      <c r="D314" s="58">
        <v>0</v>
      </c>
    </row>
    <row r="315" spans="1:4" s="55" customFormat="1" x14ac:dyDescent="0.2">
      <c r="A315" s="46">
        <v>630000</v>
      </c>
      <c r="B315" s="51" t="s">
        <v>327</v>
      </c>
      <c r="C315" s="45">
        <f>0+C316</f>
        <v>5000</v>
      </c>
      <c r="D315" s="45">
        <f>0+D316</f>
        <v>0</v>
      </c>
    </row>
    <row r="316" spans="1:4" s="55" customFormat="1" x14ac:dyDescent="0.2">
      <c r="A316" s="46">
        <v>638000</v>
      </c>
      <c r="B316" s="51" t="s">
        <v>127</v>
      </c>
      <c r="C316" s="45">
        <f t="shared" ref="C316" si="75">C317</f>
        <v>5000</v>
      </c>
      <c r="D316" s="45">
        <f t="shared" ref="D316" si="76">D317</f>
        <v>0</v>
      </c>
    </row>
    <row r="317" spans="1:4" s="30" customFormat="1" x14ac:dyDescent="0.2">
      <c r="A317" s="48">
        <v>638100</v>
      </c>
      <c r="B317" s="49" t="s">
        <v>199</v>
      </c>
      <c r="C317" s="58">
        <v>5000</v>
      </c>
      <c r="D317" s="58">
        <v>0</v>
      </c>
    </row>
    <row r="318" spans="1:4" s="30" customFormat="1" x14ac:dyDescent="0.2">
      <c r="A318" s="89"/>
      <c r="B318" s="83" t="s">
        <v>236</v>
      </c>
      <c r="C318" s="87">
        <f>C290+C310+C315</f>
        <v>3497400</v>
      </c>
      <c r="D318" s="87">
        <f>D290+D310+D315</f>
        <v>0</v>
      </c>
    </row>
    <row r="319" spans="1:4" s="30" customFormat="1" x14ac:dyDescent="0.2">
      <c r="A319" s="66"/>
      <c r="B319" s="44"/>
      <c r="C319" s="67"/>
      <c r="D319" s="67"/>
    </row>
    <row r="320" spans="1:4" s="30" customFormat="1" x14ac:dyDescent="0.2">
      <c r="A320" s="43"/>
      <c r="B320" s="44"/>
      <c r="C320" s="50"/>
      <c r="D320" s="50"/>
    </row>
    <row r="321" spans="1:4" s="30" customFormat="1" x14ac:dyDescent="0.2">
      <c r="A321" s="48" t="s">
        <v>547</v>
      </c>
      <c r="B321" s="51"/>
      <c r="C321" s="50"/>
      <c r="D321" s="50"/>
    </row>
    <row r="322" spans="1:4" s="30" customFormat="1" x14ac:dyDescent="0.2">
      <c r="A322" s="48" t="s">
        <v>243</v>
      </c>
      <c r="B322" s="51"/>
      <c r="C322" s="50"/>
      <c r="D322" s="50"/>
    </row>
    <row r="323" spans="1:4" s="30" customFormat="1" x14ac:dyDescent="0.2">
      <c r="A323" s="48" t="s">
        <v>326</v>
      </c>
      <c r="B323" s="51"/>
      <c r="C323" s="50"/>
      <c r="D323" s="50"/>
    </row>
    <row r="324" spans="1:4" s="30" customFormat="1" x14ac:dyDescent="0.2">
      <c r="A324" s="48" t="s">
        <v>532</v>
      </c>
      <c r="B324" s="51"/>
      <c r="C324" s="50"/>
      <c r="D324" s="50"/>
    </row>
    <row r="325" spans="1:4" s="30" customFormat="1" x14ac:dyDescent="0.2">
      <c r="A325" s="48"/>
      <c r="B325" s="79"/>
      <c r="C325" s="67"/>
      <c r="D325" s="67"/>
    </row>
    <row r="326" spans="1:4" s="30" customFormat="1" x14ac:dyDescent="0.2">
      <c r="A326" s="46">
        <v>410000</v>
      </c>
      <c r="B326" s="47" t="s">
        <v>87</v>
      </c>
      <c r="C326" s="45">
        <f>C327+C332+C350+C356+C352+0+0</f>
        <v>25079000</v>
      </c>
      <c r="D326" s="45">
        <f>D327+D332+D350+D356+D352+0+0</f>
        <v>0</v>
      </c>
    </row>
    <row r="327" spans="1:4" s="30" customFormat="1" x14ac:dyDescent="0.2">
      <c r="A327" s="46">
        <v>411000</v>
      </c>
      <c r="B327" s="47" t="s">
        <v>204</v>
      </c>
      <c r="C327" s="45">
        <f t="shared" ref="C327" si="77">SUM(C328:C331)</f>
        <v>3325000</v>
      </c>
      <c r="D327" s="45">
        <f t="shared" ref="D327" si="78">SUM(D328:D331)</f>
        <v>0</v>
      </c>
    </row>
    <row r="328" spans="1:4" s="30" customFormat="1" x14ac:dyDescent="0.2">
      <c r="A328" s="48">
        <v>411100</v>
      </c>
      <c r="B328" s="49" t="s">
        <v>88</v>
      </c>
      <c r="C328" s="58">
        <v>3085000</v>
      </c>
      <c r="D328" s="58">
        <v>0</v>
      </c>
    </row>
    <row r="329" spans="1:4" s="30" customFormat="1" x14ac:dyDescent="0.2">
      <c r="A329" s="48">
        <v>411200</v>
      </c>
      <c r="B329" s="49" t="s">
        <v>217</v>
      </c>
      <c r="C329" s="58">
        <v>110000</v>
      </c>
      <c r="D329" s="58">
        <v>0</v>
      </c>
    </row>
    <row r="330" spans="1:4" s="30" customFormat="1" ht="40.5" x14ac:dyDescent="0.2">
      <c r="A330" s="48">
        <v>411300</v>
      </c>
      <c r="B330" s="49" t="s">
        <v>89</v>
      </c>
      <c r="C330" s="58">
        <v>80000</v>
      </c>
      <c r="D330" s="58">
        <v>0</v>
      </c>
    </row>
    <row r="331" spans="1:4" s="30" customFormat="1" x14ac:dyDescent="0.2">
      <c r="A331" s="48">
        <v>411400</v>
      </c>
      <c r="B331" s="49" t="s">
        <v>90</v>
      </c>
      <c r="C331" s="58">
        <v>50000</v>
      </c>
      <c r="D331" s="58">
        <v>0</v>
      </c>
    </row>
    <row r="332" spans="1:4" s="30" customFormat="1" x14ac:dyDescent="0.2">
      <c r="A332" s="46">
        <v>412000</v>
      </c>
      <c r="B332" s="51" t="s">
        <v>209</v>
      </c>
      <c r="C332" s="45">
        <f>SUM(C333:C349)</f>
        <v>9034000</v>
      </c>
      <c r="D332" s="45">
        <f>SUM(D333:D349)</f>
        <v>0</v>
      </c>
    </row>
    <row r="333" spans="1:4" s="30" customFormat="1" x14ac:dyDescent="0.2">
      <c r="A333" s="48">
        <v>412100</v>
      </c>
      <c r="B333" s="49" t="s">
        <v>91</v>
      </c>
      <c r="C333" s="58">
        <v>20000</v>
      </c>
      <c r="D333" s="58">
        <v>0</v>
      </c>
    </row>
    <row r="334" spans="1:4" s="30" customFormat="1" x14ac:dyDescent="0.2">
      <c r="A334" s="48">
        <v>412200</v>
      </c>
      <c r="B334" s="49" t="s">
        <v>218</v>
      </c>
      <c r="C334" s="58">
        <v>280000</v>
      </c>
      <c r="D334" s="58">
        <v>0</v>
      </c>
    </row>
    <row r="335" spans="1:4" s="30" customFormat="1" x14ac:dyDescent="0.2">
      <c r="A335" s="48">
        <v>412300</v>
      </c>
      <c r="B335" s="49" t="s">
        <v>92</v>
      </c>
      <c r="C335" s="58">
        <v>330000</v>
      </c>
      <c r="D335" s="58">
        <v>0</v>
      </c>
    </row>
    <row r="336" spans="1:4" s="30" customFormat="1" x14ac:dyDescent="0.2">
      <c r="A336" s="48">
        <v>412500</v>
      </c>
      <c r="B336" s="49" t="s">
        <v>94</v>
      </c>
      <c r="C336" s="58">
        <v>200000</v>
      </c>
      <c r="D336" s="58">
        <v>0</v>
      </c>
    </row>
    <row r="337" spans="1:4" s="30" customFormat="1" x14ac:dyDescent="0.2">
      <c r="A337" s="48">
        <v>412600</v>
      </c>
      <c r="B337" s="49" t="s">
        <v>219</v>
      </c>
      <c r="C337" s="58">
        <v>430000</v>
      </c>
      <c r="D337" s="58">
        <v>0</v>
      </c>
    </row>
    <row r="338" spans="1:4" s="30" customFormat="1" x14ac:dyDescent="0.2">
      <c r="A338" s="48">
        <v>412700</v>
      </c>
      <c r="B338" s="49" t="s">
        <v>206</v>
      </c>
      <c r="C338" s="58">
        <v>403000</v>
      </c>
      <c r="D338" s="58">
        <v>0</v>
      </c>
    </row>
    <row r="339" spans="1:4" s="30" customFormat="1" x14ac:dyDescent="0.2">
      <c r="A339" s="48">
        <v>412700</v>
      </c>
      <c r="B339" s="49" t="s">
        <v>500</v>
      </c>
      <c r="C339" s="58">
        <v>2800000</v>
      </c>
      <c r="D339" s="58">
        <v>0</v>
      </c>
    </row>
    <row r="340" spans="1:4" s="30" customFormat="1" x14ac:dyDescent="0.2">
      <c r="A340" s="48">
        <v>412700</v>
      </c>
      <c r="B340" s="49" t="s">
        <v>306</v>
      </c>
      <c r="C340" s="58">
        <v>50000</v>
      </c>
      <c r="D340" s="58">
        <v>0</v>
      </c>
    </row>
    <row r="341" spans="1:4" s="30" customFormat="1" x14ac:dyDescent="0.2">
      <c r="A341" s="48">
        <v>412700</v>
      </c>
      <c r="B341" s="49" t="s">
        <v>332</v>
      </c>
      <c r="C341" s="58">
        <v>3750000</v>
      </c>
      <c r="D341" s="58">
        <v>0</v>
      </c>
    </row>
    <row r="342" spans="1:4" s="30" customFormat="1" x14ac:dyDescent="0.2">
      <c r="A342" s="48">
        <v>412700</v>
      </c>
      <c r="B342" s="49" t="s">
        <v>333</v>
      </c>
      <c r="C342" s="58">
        <v>5000</v>
      </c>
      <c r="D342" s="58">
        <v>0</v>
      </c>
    </row>
    <row r="343" spans="1:4" s="30" customFormat="1" x14ac:dyDescent="0.2">
      <c r="A343" s="48">
        <v>412800</v>
      </c>
      <c r="B343" s="49" t="s">
        <v>220</v>
      </c>
      <c r="C343" s="58">
        <v>5000</v>
      </c>
      <c r="D343" s="58">
        <v>0</v>
      </c>
    </row>
    <row r="344" spans="1:4" s="30" customFormat="1" x14ac:dyDescent="0.2">
      <c r="A344" s="48">
        <v>412900</v>
      </c>
      <c r="B344" s="53" t="s">
        <v>533</v>
      </c>
      <c r="C344" s="58">
        <v>3000</v>
      </c>
      <c r="D344" s="58">
        <v>0</v>
      </c>
    </row>
    <row r="345" spans="1:4" s="30" customFormat="1" x14ac:dyDescent="0.2">
      <c r="A345" s="48">
        <v>412900</v>
      </c>
      <c r="B345" s="53" t="s">
        <v>301</v>
      </c>
      <c r="C345" s="58">
        <v>500000</v>
      </c>
      <c r="D345" s="58">
        <v>0</v>
      </c>
    </row>
    <row r="346" spans="1:4" s="30" customFormat="1" x14ac:dyDescent="0.2">
      <c r="A346" s="48">
        <v>412900</v>
      </c>
      <c r="B346" s="53" t="s">
        <v>319</v>
      </c>
      <c r="C346" s="58">
        <v>250000</v>
      </c>
      <c r="D346" s="58">
        <v>0</v>
      </c>
    </row>
    <row r="347" spans="1:4" s="30" customFormat="1" x14ac:dyDescent="0.2">
      <c r="A347" s="48">
        <v>412900</v>
      </c>
      <c r="B347" s="53" t="s">
        <v>320</v>
      </c>
      <c r="C347" s="58">
        <v>1000</v>
      </c>
      <c r="D347" s="58">
        <v>0</v>
      </c>
    </row>
    <row r="348" spans="1:4" s="30" customFormat="1" x14ac:dyDescent="0.2">
      <c r="A348" s="48">
        <v>412900</v>
      </c>
      <c r="B348" s="53" t="s">
        <v>321</v>
      </c>
      <c r="C348" s="58">
        <v>5000</v>
      </c>
      <c r="D348" s="58">
        <v>0</v>
      </c>
    </row>
    <row r="349" spans="1:4" s="30" customFormat="1" x14ac:dyDescent="0.2">
      <c r="A349" s="48">
        <v>412900</v>
      </c>
      <c r="B349" s="49" t="s">
        <v>303</v>
      </c>
      <c r="C349" s="58">
        <v>2000</v>
      </c>
      <c r="D349" s="58">
        <v>0</v>
      </c>
    </row>
    <row r="350" spans="1:4" s="86" customFormat="1" x14ac:dyDescent="0.2">
      <c r="A350" s="46">
        <v>414000</v>
      </c>
      <c r="B350" s="51" t="s">
        <v>104</v>
      </c>
      <c r="C350" s="45">
        <f t="shared" ref="C350" si="79">SUM(C351)</f>
        <v>10600000</v>
      </c>
      <c r="D350" s="45">
        <f t="shared" ref="D350" si="80">SUM(D351)</f>
        <v>0</v>
      </c>
    </row>
    <row r="351" spans="1:4" s="30" customFormat="1" x14ac:dyDescent="0.2">
      <c r="A351" s="48">
        <v>414100</v>
      </c>
      <c r="B351" s="49" t="s">
        <v>334</v>
      </c>
      <c r="C351" s="58">
        <v>10600000</v>
      </c>
      <c r="D351" s="58">
        <v>0</v>
      </c>
    </row>
    <row r="352" spans="1:4" s="55" customFormat="1" x14ac:dyDescent="0.2">
      <c r="A352" s="46">
        <v>415000</v>
      </c>
      <c r="B352" s="51" t="s">
        <v>50</v>
      </c>
      <c r="C352" s="45">
        <f>SUM(C353:C355)</f>
        <v>1820000</v>
      </c>
      <c r="D352" s="45">
        <f>SUM(D353:D355)</f>
        <v>0</v>
      </c>
    </row>
    <row r="353" spans="1:4" s="30" customFormat="1" x14ac:dyDescent="0.2">
      <c r="A353" s="48">
        <v>415200</v>
      </c>
      <c r="B353" s="49" t="s">
        <v>288</v>
      </c>
      <c r="C353" s="58">
        <v>550000</v>
      </c>
      <c r="D353" s="58">
        <v>0</v>
      </c>
    </row>
    <row r="354" spans="1:4" s="30" customFormat="1" x14ac:dyDescent="0.2">
      <c r="A354" s="48">
        <v>415200</v>
      </c>
      <c r="B354" s="49" t="s">
        <v>267</v>
      </c>
      <c r="C354" s="58">
        <v>520000</v>
      </c>
      <c r="D354" s="58">
        <v>0</v>
      </c>
    </row>
    <row r="355" spans="1:4" s="30" customFormat="1" x14ac:dyDescent="0.2">
      <c r="A355" s="48">
        <v>415200</v>
      </c>
      <c r="B355" s="49" t="s">
        <v>268</v>
      </c>
      <c r="C355" s="58">
        <v>750000</v>
      </c>
      <c r="D355" s="58">
        <v>0</v>
      </c>
    </row>
    <row r="356" spans="1:4" s="86" customFormat="1" x14ac:dyDescent="0.2">
      <c r="A356" s="46">
        <v>416000</v>
      </c>
      <c r="B356" s="51" t="s">
        <v>211</v>
      </c>
      <c r="C356" s="45">
        <f t="shared" ref="C356" si="81">SUM(C357:C357)</f>
        <v>300000</v>
      </c>
      <c r="D356" s="45">
        <f t="shared" ref="D356" si="82">SUM(D357:D357)</f>
        <v>0</v>
      </c>
    </row>
    <row r="357" spans="1:4" s="30" customFormat="1" x14ac:dyDescent="0.2">
      <c r="A357" s="56">
        <v>416100</v>
      </c>
      <c r="B357" s="49" t="s">
        <v>237</v>
      </c>
      <c r="C357" s="58">
        <v>300000</v>
      </c>
      <c r="D357" s="58">
        <v>0</v>
      </c>
    </row>
    <row r="358" spans="1:4" s="55" customFormat="1" x14ac:dyDescent="0.2">
      <c r="A358" s="46">
        <v>480000</v>
      </c>
      <c r="B358" s="51" t="s">
        <v>149</v>
      </c>
      <c r="C358" s="45">
        <f>C359+0</f>
        <v>1013000</v>
      </c>
      <c r="D358" s="45">
        <f>D359+0</f>
        <v>0</v>
      </c>
    </row>
    <row r="359" spans="1:4" s="55" customFormat="1" x14ac:dyDescent="0.2">
      <c r="A359" s="46">
        <v>488000</v>
      </c>
      <c r="B359" s="51" t="s">
        <v>103</v>
      </c>
      <c r="C359" s="45">
        <f t="shared" ref="C359" si="83">SUM(C360:C361)</f>
        <v>1013000</v>
      </c>
      <c r="D359" s="45">
        <f t="shared" ref="D359" si="84">SUM(D360:D361)</f>
        <v>0</v>
      </c>
    </row>
    <row r="360" spans="1:4" s="30" customFormat="1" x14ac:dyDescent="0.2">
      <c r="A360" s="48">
        <v>488100</v>
      </c>
      <c r="B360" s="49" t="s">
        <v>335</v>
      </c>
      <c r="C360" s="58">
        <v>1000000</v>
      </c>
      <c r="D360" s="58">
        <v>0</v>
      </c>
    </row>
    <row r="361" spans="1:4" s="30" customFormat="1" x14ac:dyDescent="0.2">
      <c r="A361" s="48">
        <v>488100</v>
      </c>
      <c r="B361" s="49" t="s">
        <v>103</v>
      </c>
      <c r="C361" s="58">
        <v>13000</v>
      </c>
      <c r="D361" s="58">
        <v>0</v>
      </c>
    </row>
    <row r="362" spans="1:4" s="30" customFormat="1" x14ac:dyDescent="0.2">
      <c r="A362" s="46">
        <v>510000</v>
      </c>
      <c r="B362" s="51" t="s">
        <v>153</v>
      </c>
      <c r="C362" s="45">
        <f>C363+C365+C367</f>
        <v>595000</v>
      </c>
      <c r="D362" s="45">
        <f>D363+D365+D367</f>
        <v>0</v>
      </c>
    </row>
    <row r="363" spans="1:4" s="30" customFormat="1" x14ac:dyDescent="0.2">
      <c r="A363" s="46">
        <v>511000</v>
      </c>
      <c r="B363" s="51" t="s">
        <v>154</v>
      </c>
      <c r="C363" s="45">
        <f>SUM(C364:C364)</f>
        <v>450000</v>
      </c>
      <c r="D363" s="45">
        <f>SUM(D364:D364)</f>
        <v>0</v>
      </c>
    </row>
    <row r="364" spans="1:4" s="30" customFormat="1" x14ac:dyDescent="0.2">
      <c r="A364" s="48">
        <v>511300</v>
      </c>
      <c r="B364" s="49" t="s">
        <v>157</v>
      </c>
      <c r="C364" s="58">
        <v>450000</v>
      </c>
      <c r="D364" s="58">
        <v>0</v>
      </c>
    </row>
    <row r="365" spans="1:4" s="30" customFormat="1" x14ac:dyDescent="0.2">
      <c r="A365" s="46">
        <v>513000</v>
      </c>
      <c r="B365" s="51" t="s">
        <v>162</v>
      </c>
      <c r="C365" s="45">
        <f>SUM(C366:C366)</f>
        <v>15000</v>
      </c>
      <c r="D365" s="45">
        <f>SUM(D366:D366)</f>
        <v>0</v>
      </c>
    </row>
    <row r="366" spans="1:4" s="30" customFormat="1" x14ac:dyDescent="0.2">
      <c r="A366" s="48">
        <v>513700</v>
      </c>
      <c r="B366" s="49" t="s">
        <v>336</v>
      </c>
      <c r="C366" s="58">
        <v>15000</v>
      </c>
      <c r="D366" s="58">
        <v>0</v>
      </c>
    </row>
    <row r="367" spans="1:4" s="55" customFormat="1" x14ac:dyDescent="0.2">
      <c r="A367" s="46">
        <v>516000</v>
      </c>
      <c r="B367" s="51" t="s">
        <v>164</v>
      </c>
      <c r="C367" s="45">
        <f t="shared" ref="C367" si="85">SUM(C368)</f>
        <v>130000</v>
      </c>
      <c r="D367" s="45">
        <f t="shared" ref="D367" si="86">SUM(D368)</f>
        <v>0</v>
      </c>
    </row>
    <row r="368" spans="1:4" s="30" customFormat="1" x14ac:dyDescent="0.2">
      <c r="A368" s="48">
        <v>516100</v>
      </c>
      <c r="B368" s="49" t="s">
        <v>164</v>
      </c>
      <c r="C368" s="58">
        <v>130000</v>
      </c>
      <c r="D368" s="58">
        <v>0</v>
      </c>
    </row>
    <row r="369" spans="1:4" s="55" customFormat="1" x14ac:dyDescent="0.2">
      <c r="A369" s="46">
        <v>610000</v>
      </c>
      <c r="B369" s="51" t="s">
        <v>173</v>
      </c>
      <c r="C369" s="45">
        <f t="shared" ref="C369:C370" si="87">C370</f>
        <v>1451700</v>
      </c>
      <c r="D369" s="45">
        <f t="shared" ref="D369:D370" si="88">D370</f>
        <v>0</v>
      </c>
    </row>
    <row r="370" spans="1:4" s="55" customFormat="1" x14ac:dyDescent="0.2">
      <c r="A370" s="46">
        <v>611000</v>
      </c>
      <c r="B370" s="51" t="s">
        <v>114</v>
      </c>
      <c r="C370" s="45">
        <f t="shared" si="87"/>
        <v>1451700</v>
      </c>
      <c r="D370" s="45">
        <f t="shared" si="88"/>
        <v>0</v>
      </c>
    </row>
    <row r="371" spans="1:4" s="30" customFormat="1" x14ac:dyDescent="0.2">
      <c r="A371" s="48">
        <v>611200</v>
      </c>
      <c r="B371" s="49" t="s">
        <v>230</v>
      </c>
      <c r="C371" s="58">
        <v>1451700</v>
      </c>
      <c r="D371" s="58">
        <v>0</v>
      </c>
    </row>
    <row r="372" spans="1:4" s="55" customFormat="1" x14ac:dyDescent="0.2">
      <c r="A372" s="46">
        <v>630000</v>
      </c>
      <c r="B372" s="51" t="s">
        <v>194</v>
      </c>
      <c r="C372" s="45">
        <f>C373+0</f>
        <v>85000</v>
      </c>
      <c r="D372" s="45">
        <f>D373+0</f>
        <v>0</v>
      </c>
    </row>
    <row r="373" spans="1:4" s="55" customFormat="1" x14ac:dyDescent="0.2">
      <c r="A373" s="46">
        <v>638000</v>
      </c>
      <c r="B373" s="51" t="s">
        <v>127</v>
      </c>
      <c r="C373" s="45">
        <f t="shared" ref="C373" si="89">C374</f>
        <v>85000</v>
      </c>
      <c r="D373" s="45">
        <f t="shared" ref="D373" si="90">D374</f>
        <v>0</v>
      </c>
    </row>
    <row r="374" spans="1:4" s="30" customFormat="1" x14ac:dyDescent="0.2">
      <c r="A374" s="48">
        <v>638100</v>
      </c>
      <c r="B374" s="49" t="s">
        <v>199</v>
      </c>
      <c r="C374" s="58">
        <v>85000</v>
      </c>
      <c r="D374" s="58">
        <v>0</v>
      </c>
    </row>
    <row r="375" spans="1:4" s="30" customFormat="1" x14ac:dyDescent="0.2">
      <c r="A375" s="89"/>
      <c r="B375" s="83" t="s">
        <v>236</v>
      </c>
      <c r="C375" s="87">
        <f>C326+C358+C362+C372+C369</f>
        <v>28223700</v>
      </c>
      <c r="D375" s="87">
        <f>D326+D358+D362+D372+D369</f>
        <v>0</v>
      </c>
    </row>
    <row r="376" spans="1:4" s="30" customFormat="1" x14ac:dyDescent="0.2">
      <c r="A376" s="66"/>
      <c r="B376" s="44"/>
      <c r="C376" s="67"/>
      <c r="D376" s="67"/>
    </row>
    <row r="377" spans="1:4" s="30" customFormat="1" x14ac:dyDescent="0.2">
      <c r="A377" s="43"/>
      <c r="B377" s="44"/>
      <c r="C377" s="50"/>
      <c r="D377" s="50"/>
    </row>
    <row r="378" spans="1:4" s="30" customFormat="1" x14ac:dyDescent="0.2">
      <c r="A378" s="48" t="s">
        <v>548</v>
      </c>
      <c r="B378" s="51"/>
      <c r="C378" s="50"/>
      <c r="D378" s="50"/>
    </row>
    <row r="379" spans="1:4" s="30" customFormat="1" x14ac:dyDescent="0.2">
      <c r="A379" s="48" t="s">
        <v>243</v>
      </c>
      <c r="B379" s="51"/>
      <c r="C379" s="50"/>
      <c r="D379" s="50"/>
    </row>
    <row r="380" spans="1:4" s="30" customFormat="1" x14ac:dyDescent="0.2">
      <c r="A380" s="48" t="s">
        <v>329</v>
      </c>
      <c r="B380" s="51"/>
      <c r="C380" s="50"/>
      <c r="D380" s="50"/>
    </row>
    <row r="381" spans="1:4" s="30" customFormat="1" x14ac:dyDescent="0.2">
      <c r="A381" s="48" t="s">
        <v>532</v>
      </c>
      <c r="B381" s="51"/>
      <c r="C381" s="50"/>
      <c r="D381" s="50"/>
    </row>
    <row r="382" spans="1:4" s="30" customFormat="1" x14ac:dyDescent="0.2">
      <c r="A382" s="48"/>
      <c r="B382" s="79"/>
      <c r="C382" s="67"/>
      <c r="D382" s="67"/>
    </row>
    <row r="383" spans="1:4" s="30" customFormat="1" x14ac:dyDescent="0.2">
      <c r="A383" s="46">
        <v>410000</v>
      </c>
      <c r="B383" s="47" t="s">
        <v>87</v>
      </c>
      <c r="C383" s="45">
        <f t="shared" ref="C383" si="91">C384+C387</f>
        <v>2328199.9999999995</v>
      </c>
      <c r="D383" s="45">
        <f t="shared" ref="D383" si="92">D384+D387</f>
        <v>0</v>
      </c>
    </row>
    <row r="384" spans="1:4" s="30" customFormat="1" x14ac:dyDescent="0.2">
      <c r="A384" s="46">
        <v>411000</v>
      </c>
      <c r="B384" s="47" t="s">
        <v>204</v>
      </c>
      <c r="C384" s="45">
        <f t="shared" ref="C384" si="93">SUM(C385:C386)</f>
        <v>178000</v>
      </c>
      <c r="D384" s="45">
        <f t="shared" ref="D384" si="94">SUM(D385:D386)</f>
        <v>0</v>
      </c>
    </row>
    <row r="385" spans="1:4" s="30" customFormat="1" x14ac:dyDescent="0.2">
      <c r="A385" s="48">
        <v>411100</v>
      </c>
      <c r="B385" s="49" t="s">
        <v>88</v>
      </c>
      <c r="C385" s="58">
        <v>155000</v>
      </c>
      <c r="D385" s="58">
        <v>0</v>
      </c>
    </row>
    <row r="386" spans="1:4" s="30" customFormat="1" x14ac:dyDescent="0.2">
      <c r="A386" s="48">
        <v>411200</v>
      </c>
      <c r="B386" s="49" t="s">
        <v>217</v>
      </c>
      <c r="C386" s="58">
        <v>23000</v>
      </c>
      <c r="D386" s="58">
        <v>0</v>
      </c>
    </row>
    <row r="387" spans="1:4" s="30" customFormat="1" x14ac:dyDescent="0.2">
      <c r="A387" s="46">
        <v>412000</v>
      </c>
      <c r="B387" s="51" t="s">
        <v>209</v>
      </c>
      <c r="C387" s="45">
        <f t="shared" ref="C387" si="95">SUM(C388:C399)</f>
        <v>2150199.9999999995</v>
      </c>
      <c r="D387" s="45">
        <f t="shared" ref="D387" si="96">SUM(D388:D399)</f>
        <v>0</v>
      </c>
    </row>
    <row r="388" spans="1:4" s="30" customFormat="1" x14ac:dyDescent="0.2">
      <c r="A388" s="48">
        <v>412100</v>
      </c>
      <c r="B388" s="49" t="s">
        <v>91</v>
      </c>
      <c r="C388" s="58">
        <v>3700</v>
      </c>
      <c r="D388" s="58">
        <v>0</v>
      </c>
    </row>
    <row r="389" spans="1:4" s="30" customFormat="1" x14ac:dyDescent="0.2">
      <c r="A389" s="48">
        <v>412200</v>
      </c>
      <c r="B389" s="49" t="s">
        <v>218</v>
      </c>
      <c r="C389" s="58">
        <v>26000</v>
      </c>
      <c r="D389" s="58">
        <v>0</v>
      </c>
    </row>
    <row r="390" spans="1:4" s="30" customFormat="1" x14ac:dyDescent="0.2">
      <c r="A390" s="48">
        <v>412300</v>
      </c>
      <c r="B390" s="49" t="s">
        <v>92</v>
      </c>
      <c r="C390" s="58">
        <v>6600</v>
      </c>
      <c r="D390" s="58">
        <v>0</v>
      </c>
    </row>
    <row r="391" spans="1:4" s="30" customFormat="1" x14ac:dyDescent="0.2">
      <c r="A391" s="48">
        <v>412500</v>
      </c>
      <c r="B391" s="49" t="s">
        <v>94</v>
      </c>
      <c r="C391" s="58">
        <v>522000</v>
      </c>
      <c r="D391" s="58">
        <v>0</v>
      </c>
    </row>
    <row r="392" spans="1:4" s="30" customFormat="1" x14ac:dyDescent="0.2">
      <c r="A392" s="48">
        <v>412600</v>
      </c>
      <c r="B392" s="49" t="s">
        <v>219</v>
      </c>
      <c r="C392" s="58">
        <v>506999.99999999971</v>
      </c>
      <c r="D392" s="58">
        <v>0</v>
      </c>
    </row>
    <row r="393" spans="1:4" s="30" customFormat="1" x14ac:dyDescent="0.2">
      <c r="A393" s="48">
        <v>412700</v>
      </c>
      <c r="B393" s="49" t="s">
        <v>206</v>
      </c>
      <c r="C393" s="58">
        <v>103000</v>
      </c>
      <c r="D393" s="58">
        <v>0</v>
      </c>
    </row>
    <row r="394" spans="1:4" s="30" customFormat="1" x14ac:dyDescent="0.2">
      <c r="A394" s="48">
        <v>412900</v>
      </c>
      <c r="B394" s="53" t="s">
        <v>533</v>
      </c>
      <c r="C394" s="58">
        <v>39999.999999999971</v>
      </c>
      <c r="D394" s="58">
        <v>0</v>
      </c>
    </row>
    <row r="395" spans="1:4" s="30" customFormat="1" x14ac:dyDescent="0.2">
      <c r="A395" s="48">
        <v>412900</v>
      </c>
      <c r="B395" s="53" t="s">
        <v>301</v>
      </c>
      <c r="C395" s="58">
        <v>460000</v>
      </c>
      <c r="D395" s="58">
        <v>0</v>
      </c>
    </row>
    <row r="396" spans="1:4" s="30" customFormat="1" x14ac:dyDescent="0.2">
      <c r="A396" s="48">
        <v>412900</v>
      </c>
      <c r="B396" s="53" t="s">
        <v>319</v>
      </c>
      <c r="C396" s="58">
        <v>9499.9999999999982</v>
      </c>
      <c r="D396" s="58">
        <v>0</v>
      </c>
    </row>
    <row r="397" spans="1:4" s="30" customFormat="1" x14ac:dyDescent="0.2">
      <c r="A397" s="48">
        <v>412900</v>
      </c>
      <c r="B397" s="53" t="s">
        <v>320</v>
      </c>
      <c r="C397" s="58">
        <v>466999.99999999988</v>
      </c>
      <c r="D397" s="58">
        <v>0</v>
      </c>
    </row>
    <row r="398" spans="1:4" s="30" customFormat="1" x14ac:dyDescent="0.2">
      <c r="A398" s="48">
        <v>412900</v>
      </c>
      <c r="B398" s="53" t="s">
        <v>321</v>
      </c>
      <c r="C398" s="58">
        <v>400</v>
      </c>
      <c r="D398" s="58">
        <v>0</v>
      </c>
    </row>
    <row r="399" spans="1:4" s="30" customFormat="1" x14ac:dyDescent="0.2">
      <c r="A399" s="48">
        <v>412900</v>
      </c>
      <c r="B399" s="49" t="s">
        <v>303</v>
      </c>
      <c r="C399" s="58">
        <v>5000</v>
      </c>
      <c r="D399" s="58">
        <v>0</v>
      </c>
    </row>
    <row r="400" spans="1:4" s="30" customFormat="1" x14ac:dyDescent="0.2">
      <c r="A400" s="46">
        <v>510000</v>
      </c>
      <c r="B400" s="51" t="s">
        <v>153</v>
      </c>
      <c r="C400" s="45">
        <f>C401+C403</f>
        <v>13500</v>
      </c>
      <c r="D400" s="45">
        <f>D401+D403</f>
        <v>0</v>
      </c>
    </row>
    <row r="401" spans="1:4" s="30" customFormat="1" x14ac:dyDescent="0.2">
      <c r="A401" s="46">
        <v>511000</v>
      </c>
      <c r="B401" s="51" t="s">
        <v>154</v>
      </c>
      <c r="C401" s="45">
        <f>SUM(C402:C402)</f>
        <v>5000</v>
      </c>
      <c r="D401" s="45">
        <f>SUM(D402:D402)</f>
        <v>0</v>
      </c>
    </row>
    <row r="402" spans="1:4" s="30" customFormat="1" x14ac:dyDescent="0.2">
      <c r="A402" s="48">
        <v>511300</v>
      </c>
      <c r="B402" s="49" t="s">
        <v>157</v>
      </c>
      <c r="C402" s="58">
        <v>5000</v>
      </c>
      <c r="D402" s="58">
        <v>0</v>
      </c>
    </row>
    <row r="403" spans="1:4" s="55" customFormat="1" x14ac:dyDescent="0.2">
      <c r="A403" s="46">
        <v>516000</v>
      </c>
      <c r="B403" s="51" t="s">
        <v>164</v>
      </c>
      <c r="C403" s="81">
        <f t="shared" ref="C403" si="97">C404</f>
        <v>8500</v>
      </c>
      <c r="D403" s="81">
        <f t="shared" ref="D403" si="98">D404</f>
        <v>0</v>
      </c>
    </row>
    <row r="404" spans="1:4" s="30" customFormat="1" x14ac:dyDescent="0.2">
      <c r="A404" s="48">
        <v>516100</v>
      </c>
      <c r="B404" s="49" t="s">
        <v>164</v>
      </c>
      <c r="C404" s="58">
        <v>8500</v>
      </c>
      <c r="D404" s="58">
        <v>0</v>
      </c>
    </row>
    <row r="405" spans="1:4" s="30" customFormat="1" x14ac:dyDescent="0.2">
      <c r="A405" s="89"/>
      <c r="B405" s="83" t="s">
        <v>236</v>
      </c>
      <c r="C405" s="87">
        <f>C383+C400+0</f>
        <v>2341699.9999999995</v>
      </c>
      <c r="D405" s="87">
        <f>D383+D400+0</f>
        <v>0</v>
      </c>
    </row>
    <row r="406" spans="1:4" s="30" customFormat="1" x14ac:dyDescent="0.2">
      <c r="A406" s="66"/>
      <c r="B406" s="44"/>
      <c r="C406" s="67"/>
      <c r="D406" s="67"/>
    </row>
    <row r="407" spans="1:4" s="30" customFormat="1" x14ac:dyDescent="0.2">
      <c r="A407" s="43"/>
      <c r="B407" s="44"/>
      <c r="C407" s="50"/>
      <c r="D407" s="50"/>
    </row>
    <row r="408" spans="1:4" s="30" customFormat="1" x14ac:dyDescent="0.2">
      <c r="A408" s="48" t="s">
        <v>549</v>
      </c>
      <c r="B408" s="51"/>
      <c r="C408" s="50"/>
      <c r="D408" s="50"/>
    </row>
    <row r="409" spans="1:4" s="30" customFormat="1" x14ac:dyDescent="0.2">
      <c r="A409" s="48" t="s">
        <v>243</v>
      </c>
      <c r="B409" s="51"/>
      <c r="C409" s="50"/>
      <c r="D409" s="50"/>
    </row>
    <row r="410" spans="1:4" s="30" customFormat="1" x14ac:dyDescent="0.2">
      <c r="A410" s="48" t="s">
        <v>337</v>
      </c>
      <c r="B410" s="51"/>
      <c r="C410" s="50"/>
      <c r="D410" s="50"/>
    </row>
    <row r="411" spans="1:4" s="30" customFormat="1" x14ac:dyDescent="0.2">
      <c r="A411" s="48" t="s">
        <v>532</v>
      </c>
      <c r="B411" s="51"/>
      <c r="C411" s="50"/>
      <c r="D411" s="50"/>
    </row>
    <row r="412" spans="1:4" s="30" customFormat="1" x14ac:dyDescent="0.2">
      <c r="A412" s="48"/>
      <c r="B412" s="79"/>
      <c r="C412" s="67"/>
      <c r="D412" s="67"/>
    </row>
    <row r="413" spans="1:4" s="30" customFormat="1" x14ac:dyDescent="0.2">
      <c r="A413" s="46">
        <v>410000</v>
      </c>
      <c r="B413" s="47" t="s">
        <v>87</v>
      </c>
      <c r="C413" s="45">
        <f>C414+C419+0</f>
        <v>29733300</v>
      </c>
      <c r="D413" s="45">
        <f>D414+D419+0</f>
        <v>0</v>
      </c>
    </row>
    <row r="414" spans="1:4" s="30" customFormat="1" x14ac:dyDescent="0.2">
      <c r="A414" s="46">
        <v>411000</v>
      </c>
      <c r="B414" s="47" t="s">
        <v>204</v>
      </c>
      <c r="C414" s="45">
        <f t="shared" ref="C414" si="99">SUM(C415:C418)</f>
        <v>29673600</v>
      </c>
      <c r="D414" s="45">
        <f t="shared" ref="D414" si="100">SUM(D415:D418)</f>
        <v>0</v>
      </c>
    </row>
    <row r="415" spans="1:4" s="30" customFormat="1" x14ac:dyDescent="0.2">
      <c r="A415" s="48">
        <v>411100</v>
      </c>
      <c r="B415" s="49" t="s">
        <v>88</v>
      </c>
      <c r="C415" s="58">
        <v>27813600</v>
      </c>
      <c r="D415" s="58">
        <v>0</v>
      </c>
    </row>
    <row r="416" spans="1:4" s="30" customFormat="1" x14ac:dyDescent="0.2">
      <c r="A416" s="48">
        <v>411200</v>
      </c>
      <c r="B416" s="49" t="s">
        <v>217</v>
      </c>
      <c r="C416" s="58">
        <v>630000</v>
      </c>
      <c r="D416" s="58">
        <v>0</v>
      </c>
    </row>
    <row r="417" spans="1:4" s="30" customFormat="1" ht="40.5" x14ac:dyDescent="0.2">
      <c r="A417" s="48">
        <v>411300</v>
      </c>
      <c r="B417" s="49" t="s">
        <v>89</v>
      </c>
      <c r="C417" s="58">
        <v>840000</v>
      </c>
      <c r="D417" s="58">
        <v>0</v>
      </c>
    </row>
    <row r="418" spans="1:4" s="30" customFormat="1" x14ac:dyDescent="0.2">
      <c r="A418" s="48">
        <v>411400</v>
      </c>
      <c r="B418" s="49" t="s">
        <v>90</v>
      </c>
      <c r="C418" s="58">
        <v>390000</v>
      </c>
      <c r="D418" s="58">
        <v>0</v>
      </c>
    </row>
    <row r="419" spans="1:4" s="30" customFormat="1" x14ac:dyDescent="0.2">
      <c r="A419" s="46">
        <v>412000</v>
      </c>
      <c r="B419" s="51" t="s">
        <v>209</v>
      </c>
      <c r="C419" s="45">
        <f>SUM(C420:C420)</f>
        <v>59700</v>
      </c>
      <c r="D419" s="45">
        <f>SUM(D420:D420)</f>
        <v>0</v>
      </c>
    </row>
    <row r="420" spans="1:4" s="30" customFormat="1" x14ac:dyDescent="0.2">
      <c r="A420" s="48">
        <v>412900</v>
      </c>
      <c r="B420" s="53" t="s">
        <v>321</v>
      </c>
      <c r="C420" s="58">
        <v>59700</v>
      </c>
      <c r="D420" s="58">
        <v>0</v>
      </c>
    </row>
    <row r="421" spans="1:4" s="55" customFormat="1" x14ac:dyDescent="0.2">
      <c r="A421" s="46">
        <v>630000</v>
      </c>
      <c r="B421" s="51" t="s">
        <v>194</v>
      </c>
      <c r="C421" s="45">
        <f>C422+0</f>
        <v>886400</v>
      </c>
      <c r="D421" s="45">
        <f>D422+0</f>
        <v>0</v>
      </c>
    </row>
    <row r="422" spans="1:4" s="55" customFormat="1" x14ac:dyDescent="0.2">
      <c r="A422" s="46">
        <v>638000</v>
      </c>
      <c r="B422" s="51" t="s">
        <v>127</v>
      </c>
      <c r="C422" s="45">
        <f t="shared" ref="C422" si="101">C423</f>
        <v>886400</v>
      </c>
      <c r="D422" s="45">
        <f t="shared" ref="D422" si="102">D423</f>
        <v>0</v>
      </c>
    </row>
    <row r="423" spans="1:4" s="30" customFormat="1" x14ac:dyDescent="0.2">
      <c r="A423" s="48">
        <v>638100</v>
      </c>
      <c r="B423" s="49" t="s">
        <v>199</v>
      </c>
      <c r="C423" s="58">
        <v>886400</v>
      </c>
      <c r="D423" s="58">
        <v>0</v>
      </c>
    </row>
    <row r="424" spans="1:4" s="30" customFormat="1" x14ac:dyDescent="0.2">
      <c r="A424" s="89"/>
      <c r="B424" s="83" t="s">
        <v>236</v>
      </c>
      <c r="C424" s="87">
        <f>C413+0+C421</f>
        <v>30619700</v>
      </c>
      <c r="D424" s="87">
        <f>D413+0+D421</f>
        <v>0</v>
      </c>
    </row>
    <row r="425" spans="1:4" s="30" customFormat="1" x14ac:dyDescent="0.2">
      <c r="A425" s="66"/>
      <c r="B425" s="44"/>
      <c r="C425" s="67"/>
      <c r="D425" s="67"/>
    </row>
    <row r="426" spans="1:4" s="30" customFormat="1" x14ac:dyDescent="0.2">
      <c r="A426" s="43"/>
      <c r="B426" s="44"/>
      <c r="C426" s="50"/>
      <c r="D426" s="50"/>
    </row>
    <row r="427" spans="1:4" s="30" customFormat="1" x14ac:dyDescent="0.2">
      <c r="A427" s="48" t="s">
        <v>550</v>
      </c>
      <c r="B427" s="51"/>
      <c r="C427" s="50"/>
      <c r="D427" s="50"/>
    </row>
    <row r="428" spans="1:4" s="30" customFormat="1" x14ac:dyDescent="0.2">
      <c r="A428" s="48" t="s">
        <v>243</v>
      </c>
      <c r="B428" s="51"/>
      <c r="C428" s="50"/>
      <c r="D428" s="50"/>
    </row>
    <row r="429" spans="1:4" s="30" customFormat="1" x14ac:dyDescent="0.2">
      <c r="A429" s="48" t="s">
        <v>338</v>
      </c>
      <c r="B429" s="51"/>
      <c r="C429" s="50"/>
      <c r="D429" s="50"/>
    </row>
    <row r="430" spans="1:4" s="30" customFormat="1" x14ac:dyDescent="0.2">
      <c r="A430" s="48" t="s">
        <v>532</v>
      </c>
      <c r="B430" s="51"/>
      <c r="C430" s="50"/>
      <c r="D430" s="50"/>
    </row>
    <row r="431" spans="1:4" s="30" customFormat="1" x14ac:dyDescent="0.2">
      <c r="A431" s="48"/>
      <c r="B431" s="79"/>
      <c r="C431" s="67"/>
      <c r="D431" s="67"/>
    </row>
    <row r="432" spans="1:4" s="30" customFormat="1" x14ac:dyDescent="0.2">
      <c r="A432" s="46">
        <v>410000</v>
      </c>
      <c r="B432" s="47" t="s">
        <v>87</v>
      </c>
      <c r="C432" s="45">
        <f>C433+C438+C450</f>
        <v>1055599.9999999998</v>
      </c>
      <c r="D432" s="45">
        <f>D433+D438+D450</f>
        <v>0</v>
      </c>
    </row>
    <row r="433" spans="1:4" s="30" customFormat="1" x14ac:dyDescent="0.2">
      <c r="A433" s="46">
        <v>411000</v>
      </c>
      <c r="B433" s="47" t="s">
        <v>204</v>
      </c>
      <c r="C433" s="45">
        <f t="shared" ref="C433" si="103">SUM(C434:C437)</f>
        <v>1031899.9999999998</v>
      </c>
      <c r="D433" s="45">
        <f t="shared" ref="D433" si="104">SUM(D434:D437)</f>
        <v>0</v>
      </c>
    </row>
    <row r="434" spans="1:4" s="30" customFormat="1" x14ac:dyDescent="0.2">
      <c r="A434" s="48">
        <v>411100</v>
      </c>
      <c r="B434" s="49" t="s">
        <v>88</v>
      </c>
      <c r="C434" s="58">
        <v>994999.99999999977</v>
      </c>
      <c r="D434" s="58">
        <v>0</v>
      </c>
    </row>
    <row r="435" spans="1:4" s="30" customFormat="1" x14ac:dyDescent="0.2">
      <c r="A435" s="48">
        <v>411200</v>
      </c>
      <c r="B435" s="49" t="s">
        <v>217</v>
      </c>
      <c r="C435" s="58">
        <v>16500</v>
      </c>
      <c r="D435" s="58">
        <v>0</v>
      </c>
    </row>
    <row r="436" spans="1:4" s="30" customFormat="1" ht="40.5" x14ac:dyDescent="0.2">
      <c r="A436" s="48">
        <v>411300</v>
      </c>
      <c r="B436" s="49" t="s">
        <v>89</v>
      </c>
      <c r="C436" s="58">
        <v>17400</v>
      </c>
      <c r="D436" s="58">
        <v>0</v>
      </c>
    </row>
    <row r="437" spans="1:4" s="30" customFormat="1" x14ac:dyDescent="0.2">
      <c r="A437" s="48">
        <v>411400</v>
      </c>
      <c r="B437" s="49" t="s">
        <v>90</v>
      </c>
      <c r="C437" s="58">
        <v>3000</v>
      </c>
      <c r="D437" s="58">
        <v>0</v>
      </c>
    </row>
    <row r="438" spans="1:4" s="55" customFormat="1" x14ac:dyDescent="0.2">
      <c r="A438" s="46">
        <v>412000</v>
      </c>
      <c r="B438" s="51" t="s">
        <v>209</v>
      </c>
      <c r="C438" s="45">
        <f>SUM(C439:C449)</f>
        <v>22900</v>
      </c>
      <c r="D438" s="45">
        <f>SUM(D439:D449)</f>
        <v>0</v>
      </c>
    </row>
    <row r="439" spans="1:4" s="30" customFormat="1" x14ac:dyDescent="0.2">
      <c r="A439" s="56">
        <v>412100</v>
      </c>
      <c r="B439" s="49" t="s">
        <v>91</v>
      </c>
      <c r="C439" s="58">
        <v>1700</v>
      </c>
      <c r="D439" s="58">
        <v>0</v>
      </c>
    </row>
    <row r="440" spans="1:4" s="30" customFormat="1" x14ac:dyDescent="0.2">
      <c r="A440" s="48">
        <v>412200</v>
      </c>
      <c r="B440" s="49" t="s">
        <v>218</v>
      </c>
      <c r="C440" s="58">
        <v>1300</v>
      </c>
      <c r="D440" s="58">
        <v>0</v>
      </c>
    </row>
    <row r="441" spans="1:4" s="30" customFormat="1" x14ac:dyDescent="0.2">
      <c r="A441" s="48">
        <v>412300</v>
      </c>
      <c r="B441" s="49" t="s">
        <v>92</v>
      </c>
      <c r="C441" s="58">
        <v>3999.9999999999995</v>
      </c>
      <c r="D441" s="58">
        <v>0</v>
      </c>
    </row>
    <row r="442" spans="1:4" s="30" customFormat="1" x14ac:dyDescent="0.2">
      <c r="A442" s="48">
        <v>412500</v>
      </c>
      <c r="B442" s="49" t="s">
        <v>94</v>
      </c>
      <c r="C442" s="58">
        <v>1500</v>
      </c>
      <c r="D442" s="58">
        <v>0</v>
      </c>
    </row>
    <row r="443" spans="1:4" s="30" customFormat="1" x14ac:dyDescent="0.2">
      <c r="A443" s="48">
        <v>412600</v>
      </c>
      <c r="B443" s="49" t="s">
        <v>219</v>
      </c>
      <c r="C443" s="58">
        <v>3300</v>
      </c>
      <c r="D443" s="58">
        <v>0</v>
      </c>
    </row>
    <row r="444" spans="1:4" s="30" customFormat="1" x14ac:dyDescent="0.2">
      <c r="A444" s="48">
        <v>412700</v>
      </c>
      <c r="B444" s="49" t="s">
        <v>206</v>
      </c>
      <c r="C444" s="58">
        <v>7000</v>
      </c>
      <c r="D444" s="58">
        <v>0</v>
      </c>
    </row>
    <row r="445" spans="1:4" s="30" customFormat="1" x14ac:dyDescent="0.2">
      <c r="A445" s="48">
        <v>412900</v>
      </c>
      <c r="B445" s="49" t="s">
        <v>533</v>
      </c>
      <c r="C445" s="58">
        <v>500</v>
      </c>
      <c r="D445" s="58">
        <v>0</v>
      </c>
    </row>
    <row r="446" spans="1:4" s="30" customFormat="1" x14ac:dyDescent="0.2">
      <c r="A446" s="48">
        <v>412900</v>
      </c>
      <c r="B446" s="49" t="s">
        <v>319</v>
      </c>
      <c r="C446" s="58">
        <v>1100</v>
      </c>
      <c r="D446" s="58">
        <v>0</v>
      </c>
    </row>
    <row r="447" spans="1:4" s="30" customFormat="1" x14ac:dyDescent="0.2">
      <c r="A447" s="90">
        <v>412900</v>
      </c>
      <c r="B447" s="53" t="s">
        <v>320</v>
      </c>
      <c r="C447" s="58">
        <v>500</v>
      </c>
      <c r="D447" s="58">
        <v>0</v>
      </c>
    </row>
    <row r="448" spans="1:4" s="30" customFormat="1" x14ac:dyDescent="0.2">
      <c r="A448" s="90">
        <v>412900</v>
      </c>
      <c r="B448" s="91" t="s">
        <v>321</v>
      </c>
      <c r="C448" s="58">
        <v>2000</v>
      </c>
      <c r="D448" s="58">
        <v>0</v>
      </c>
    </row>
    <row r="449" spans="1:4" s="30" customFormat="1" x14ac:dyDescent="0.2">
      <c r="A449" s="90">
        <v>412900</v>
      </c>
      <c r="B449" s="91" t="s">
        <v>307</v>
      </c>
      <c r="C449" s="58">
        <v>0</v>
      </c>
      <c r="D449" s="58">
        <v>0</v>
      </c>
    </row>
    <row r="450" spans="1:4" s="55" customFormat="1" ht="40.5" x14ac:dyDescent="0.2">
      <c r="A450" s="46">
        <v>418000</v>
      </c>
      <c r="B450" s="51" t="s">
        <v>213</v>
      </c>
      <c r="C450" s="45">
        <f t="shared" ref="C450" si="105">C451</f>
        <v>800</v>
      </c>
      <c r="D450" s="45">
        <f t="shared" ref="D450" si="106">D451</f>
        <v>0</v>
      </c>
    </row>
    <row r="451" spans="1:4" s="30" customFormat="1" x14ac:dyDescent="0.2">
      <c r="A451" s="48">
        <v>418400</v>
      </c>
      <c r="B451" s="49" t="s">
        <v>148</v>
      </c>
      <c r="C451" s="58">
        <v>800</v>
      </c>
      <c r="D451" s="58">
        <v>0</v>
      </c>
    </row>
    <row r="452" spans="1:4" s="30" customFormat="1" x14ac:dyDescent="0.2">
      <c r="A452" s="46">
        <v>510000</v>
      </c>
      <c r="B452" s="51" t="s">
        <v>153</v>
      </c>
      <c r="C452" s="45">
        <f>C453+0+0</f>
        <v>10000</v>
      </c>
      <c r="D452" s="45">
        <f>D453+0+0</f>
        <v>0</v>
      </c>
    </row>
    <row r="453" spans="1:4" s="30" customFormat="1" x14ac:dyDescent="0.2">
      <c r="A453" s="46">
        <v>511000</v>
      </c>
      <c r="B453" s="51" t="s">
        <v>154</v>
      </c>
      <c r="C453" s="45">
        <f t="shared" ref="C453" si="107">SUM(C454:C454)</f>
        <v>10000</v>
      </c>
      <c r="D453" s="45">
        <f t="shared" ref="D453" si="108">SUM(D454:D454)</f>
        <v>0</v>
      </c>
    </row>
    <row r="454" spans="1:4" s="30" customFormat="1" x14ac:dyDescent="0.2">
      <c r="A454" s="48">
        <v>511300</v>
      </c>
      <c r="B454" s="49" t="s">
        <v>157</v>
      </c>
      <c r="C454" s="58">
        <v>10000</v>
      </c>
      <c r="D454" s="58">
        <v>0</v>
      </c>
    </row>
    <row r="455" spans="1:4" s="30" customFormat="1" x14ac:dyDescent="0.2">
      <c r="A455" s="89"/>
      <c r="B455" s="83" t="s">
        <v>236</v>
      </c>
      <c r="C455" s="87">
        <f>C432+C452+0</f>
        <v>1065599.9999999998</v>
      </c>
      <c r="D455" s="87">
        <f>D432+D452+0</f>
        <v>0</v>
      </c>
    </row>
    <row r="456" spans="1:4" s="30" customFormat="1" x14ac:dyDescent="0.2">
      <c r="A456" s="66"/>
      <c r="B456" s="44"/>
      <c r="C456" s="50"/>
      <c r="D456" s="50"/>
    </row>
    <row r="457" spans="1:4" s="30" customFormat="1" x14ac:dyDescent="0.2">
      <c r="A457" s="43"/>
      <c r="B457" s="44"/>
      <c r="C457" s="50"/>
      <c r="D457" s="50"/>
    </row>
    <row r="458" spans="1:4" s="30" customFormat="1" x14ac:dyDescent="0.2">
      <c r="A458" s="48" t="s">
        <v>551</v>
      </c>
      <c r="B458" s="51"/>
      <c r="C458" s="50"/>
      <c r="D458" s="50"/>
    </row>
    <row r="459" spans="1:4" s="30" customFormat="1" x14ac:dyDescent="0.2">
      <c r="A459" s="48" t="s">
        <v>243</v>
      </c>
      <c r="B459" s="51"/>
      <c r="C459" s="50"/>
      <c r="D459" s="50"/>
    </row>
    <row r="460" spans="1:4" s="30" customFormat="1" x14ac:dyDescent="0.2">
      <c r="A460" s="48" t="s">
        <v>339</v>
      </c>
      <c r="B460" s="51"/>
      <c r="C460" s="50"/>
      <c r="D460" s="50"/>
    </row>
    <row r="461" spans="1:4" s="30" customFormat="1" x14ac:dyDescent="0.2">
      <c r="A461" s="48" t="s">
        <v>532</v>
      </c>
      <c r="B461" s="51"/>
      <c r="C461" s="50"/>
      <c r="D461" s="50"/>
    </row>
    <row r="462" spans="1:4" s="30" customFormat="1" x14ac:dyDescent="0.2">
      <c r="A462" s="48"/>
      <c r="B462" s="79"/>
      <c r="C462" s="67"/>
      <c r="D462" s="67"/>
    </row>
    <row r="463" spans="1:4" s="30" customFormat="1" x14ac:dyDescent="0.2">
      <c r="A463" s="46">
        <v>410000</v>
      </c>
      <c r="B463" s="47" t="s">
        <v>87</v>
      </c>
      <c r="C463" s="45">
        <f t="shared" ref="C463" si="109">C464+C469</f>
        <v>1064899.9999999995</v>
      </c>
      <c r="D463" s="45">
        <f t="shared" ref="D463" si="110">D464+D469</f>
        <v>0</v>
      </c>
    </row>
    <row r="464" spans="1:4" s="30" customFormat="1" x14ac:dyDescent="0.2">
      <c r="A464" s="46">
        <v>411000</v>
      </c>
      <c r="B464" s="47" t="s">
        <v>204</v>
      </c>
      <c r="C464" s="45">
        <f t="shared" ref="C464" si="111">SUM(C465:C468)</f>
        <v>756899.99999999965</v>
      </c>
      <c r="D464" s="45">
        <f t="shared" ref="D464" si="112">SUM(D465:D468)</f>
        <v>0</v>
      </c>
    </row>
    <row r="465" spans="1:4" s="30" customFormat="1" x14ac:dyDescent="0.2">
      <c r="A465" s="48">
        <v>411100</v>
      </c>
      <c r="B465" s="49" t="s">
        <v>88</v>
      </c>
      <c r="C465" s="58">
        <v>721999.99999999965</v>
      </c>
      <c r="D465" s="58">
        <v>0</v>
      </c>
    </row>
    <row r="466" spans="1:4" s="30" customFormat="1" x14ac:dyDescent="0.2">
      <c r="A466" s="48">
        <v>411200</v>
      </c>
      <c r="B466" s="49" t="s">
        <v>217</v>
      </c>
      <c r="C466" s="58">
        <v>15500</v>
      </c>
      <c r="D466" s="58">
        <v>0</v>
      </c>
    </row>
    <row r="467" spans="1:4" s="30" customFormat="1" ht="40.5" x14ac:dyDescent="0.2">
      <c r="A467" s="48">
        <v>411300</v>
      </c>
      <c r="B467" s="49" t="s">
        <v>89</v>
      </c>
      <c r="C467" s="58">
        <v>14000</v>
      </c>
      <c r="D467" s="58">
        <v>0</v>
      </c>
    </row>
    <row r="468" spans="1:4" s="30" customFormat="1" x14ac:dyDescent="0.2">
      <c r="A468" s="48">
        <v>411400</v>
      </c>
      <c r="B468" s="49" t="s">
        <v>90</v>
      </c>
      <c r="C468" s="58">
        <v>5400</v>
      </c>
      <c r="D468" s="58">
        <v>0</v>
      </c>
    </row>
    <row r="469" spans="1:4" s="30" customFormat="1" x14ac:dyDescent="0.2">
      <c r="A469" s="46">
        <v>412000</v>
      </c>
      <c r="B469" s="51" t="s">
        <v>209</v>
      </c>
      <c r="C469" s="45">
        <f t="shared" ref="C469" si="113">SUM(C470:C482)</f>
        <v>308000</v>
      </c>
      <c r="D469" s="45">
        <f t="shared" ref="D469" si="114">SUM(D470:D482)</f>
        <v>0</v>
      </c>
    </row>
    <row r="470" spans="1:4" s="30" customFormat="1" x14ac:dyDescent="0.2">
      <c r="A470" s="48">
        <v>412100</v>
      </c>
      <c r="B470" s="49" t="s">
        <v>91</v>
      </c>
      <c r="C470" s="58">
        <v>2600</v>
      </c>
      <c r="D470" s="58">
        <v>0</v>
      </c>
    </row>
    <row r="471" spans="1:4" s="30" customFormat="1" x14ac:dyDescent="0.2">
      <c r="A471" s="48">
        <v>412200</v>
      </c>
      <c r="B471" s="49" t="s">
        <v>218</v>
      </c>
      <c r="C471" s="58">
        <v>41000</v>
      </c>
      <c r="D471" s="58">
        <v>0</v>
      </c>
    </row>
    <row r="472" spans="1:4" s="30" customFormat="1" x14ac:dyDescent="0.2">
      <c r="A472" s="48">
        <v>412300</v>
      </c>
      <c r="B472" s="49" t="s">
        <v>92</v>
      </c>
      <c r="C472" s="58">
        <v>7000</v>
      </c>
      <c r="D472" s="58">
        <v>0</v>
      </c>
    </row>
    <row r="473" spans="1:4" s="30" customFormat="1" x14ac:dyDescent="0.2">
      <c r="A473" s="48">
        <v>412500</v>
      </c>
      <c r="B473" s="49" t="s">
        <v>94</v>
      </c>
      <c r="C473" s="58">
        <v>10000</v>
      </c>
      <c r="D473" s="58">
        <v>0</v>
      </c>
    </row>
    <row r="474" spans="1:4" s="30" customFormat="1" x14ac:dyDescent="0.2">
      <c r="A474" s="48">
        <v>412600</v>
      </c>
      <c r="B474" s="49" t="s">
        <v>219</v>
      </c>
      <c r="C474" s="58">
        <v>8500</v>
      </c>
      <c r="D474" s="58">
        <v>0</v>
      </c>
    </row>
    <row r="475" spans="1:4" s="30" customFormat="1" x14ac:dyDescent="0.2">
      <c r="A475" s="48">
        <v>412700</v>
      </c>
      <c r="B475" s="49" t="s">
        <v>206</v>
      </c>
      <c r="C475" s="58">
        <v>58000</v>
      </c>
      <c r="D475" s="58">
        <v>0</v>
      </c>
    </row>
    <row r="476" spans="1:4" s="30" customFormat="1" x14ac:dyDescent="0.2">
      <c r="A476" s="48">
        <v>412900</v>
      </c>
      <c r="B476" s="53" t="s">
        <v>533</v>
      </c>
      <c r="C476" s="58">
        <v>1000</v>
      </c>
      <c r="D476" s="58">
        <v>0</v>
      </c>
    </row>
    <row r="477" spans="1:4" s="30" customFormat="1" x14ac:dyDescent="0.2">
      <c r="A477" s="48">
        <v>412900</v>
      </c>
      <c r="B477" s="53" t="s">
        <v>301</v>
      </c>
      <c r="C477" s="58">
        <v>31499.999999999996</v>
      </c>
      <c r="D477" s="58">
        <v>0</v>
      </c>
    </row>
    <row r="478" spans="1:4" s="30" customFormat="1" x14ac:dyDescent="0.2">
      <c r="A478" s="48">
        <v>412900</v>
      </c>
      <c r="B478" s="49" t="s">
        <v>501</v>
      </c>
      <c r="C478" s="58">
        <v>145000</v>
      </c>
      <c r="D478" s="58">
        <v>0</v>
      </c>
    </row>
    <row r="479" spans="1:4" s="30" customFormat="1" x14ac:dyDescent="0.2">
      <c r="A479" s="48">
        <v>412900</v>
      </c>
      <c r="B479" s="53" t="s">
        <v>319</v>
      </c>
      <c r="C479" s="58">
        <v>1300</v>
      </c>
      <c r="D479" s="58">
        <v>0</v>
      </c>
    </row>
    <row r="480" spans="1:4" s="30" customFormat="1" x14ac:dyDescent="0.2">
      <c r="A480" s="48">
        <v>412900</v>
      </c>
      <c r="B480" s="53" t="s">
        <v>320</v>
      </c>
      <c r="C480" s="58">
        <v>500</v>
      </c>
      <c r="D480" s="58">
        <v>0</v>
      </c>
    </row>
    <row r="481" spans="1:4" s="30" customFormat="1" x14ac:dyDescent="0.2">
      <c r="A481" s="48">
        <v>412900</v>
      </c>
      <c r="B481" s="53" t="s">
        <v>321</v>
      </c>
      <c r="C481" s="58">
        <v>1500</v>
      </c>
      <c r="D481" s="58">
        <v>0</v>
      </c>
    </row>
    <row r="482" spans="1:4" s="30" customFormat="1" x14ac:dyDescent="0.2">
      <c r="A482" s="48">
        <v>412900</v>
      </c>
      <c r="B482" s="49" t="s">
        <v>303</v>
      </c>
      <c r="C482" s="58">
        <v>100</v>
      </c>
      <c r="D482" s="58">
        <v>0</v>
      </c>
    </row>
    <row r="483" spans="1:4" s="55" customFormat="1" x14ac:dyDescent="0.2">
      <c r="A483" s="46">
        <v>510000</v>
      </c>
      <c r="B483" s="51" t="s">
        <v>153</v>
      </c>
      <c r="C483" s="45">
        <f>C484+C486</f>
        <v>6200</v>
      </c>
      <c r="D483" s="45">
        <f>D484+D486</f>
        <v>0</v>
      </c>
    </row>
    <row r="484" spans="1:4" s="55" customFormat="1" x14ac:dyDescent="0.2">
      <c r="A484" s="46">
        <v>511000</v>
      </c>
      <c r="B484" s="51" t="s">
        <v>154</v>
      </c>
      <c r="C484" s="45">
        <f>C485+0</f>
        <v>5000</v>
      </c>
      <c r="D484" s="45">
        <f>D485+0</f>
        <v>0</v>
      </c>
    </row>
    <row r="485" spans="1:4" s="30" customFormat="1" x14ac:dyDescent="0.2">
      <c r="A485" s="48">
        <v>511300</v>
      </c>
      <c r="B485" s="49" t="s">
        <v>157</v>
      </c>
      <c r="C485" s="58">
        <v>5000</v>
      </c>
      <c r="D485" s="58">
        <v>0</v>
      </c>
    </row>
    <row r="486" spans="1:4" s="55" customFormat="1" x14ac:dyDescent="0.2">
      <c r="A486" s="46">
        <v>516000</v>
      </c>
      <c r="B486" s="51" t="s">
        <v>164</v>
      </c>
      <c r="C486" s="45">
        <f t="shared" ref="C486" si="115">C487</f>
        <v>1200</v>
      </c>
      <c r="D486" s="45">
        <f t="shared" ref="D486" si="116">D487</f>
        <v>0</v>
      </c>
    </row>
    <row r="487" spans="1:4" s="30" customFormat="1" x14ac:dyDescent="0.2">
      <c r="A487" s="48">
        <v>516100</v>
      </c>
      <c r="B487" s="49" t="s">
        <v>164</v>
      </c>
      <c r="C487" s="58">
        <v>1200</v>
      </c>
      <c r="D487" s="58">
        <v>0</v>
      </c>
    </row>
    <row r="488" spans="1:4" s="55" customFormat="1" x14ac:dyDescent="0.2">
      <c r="A488" s="46">
        <v>630000</v>
      </c>
      <c r="B488" s="51" t="s">
        <v>194</v>
      </c>
      <c r="C488" s="45">
        <f>0+C489</f>
        <v>34700</v>
      </c>
      <c r="D488" s="45">
        <f>0+D489</f>
        <v>0</v>
      </c>
    </row>
    <row r="489" spans="1:4" s="55" customFormat="1" x14ac:dyDescent="0.2">
      <c r="A489" s="46">
        <v>638000</v>
      </c>
      <c r="B489" s="51" t="s">
        <v>127</v>
      </c>
      <c r="C489" s="45">
        <f t="shared" ref="C489" si="117">C490</f>
        <v>34700</v>
      </c>
      <c r="D489" s="45">
        <f t="shared" ref="D489" si="118">D490</f>
        <v>0</v>
      </c>
    </row>
    <row r="490" spans="1:4" s="30" customFormat="1" x14ac:dyDescent="0.2">
      <c r="A490" s="48">
        <v>638100</v>
      </c>
      <c r="B490" s="49" t="s">
        <v>199</v>
      </c>
      <c r="C490" s="58">
        <v>34700</v>
      </c>
      <c r="D490" s="58">
        <v>0</v>
      </c>
    </row>
    <row r="491" spans="1:4" s="30" customFormat="1" x14ac:dyDescent="0.2">
      <c r="A491" s="89"/>
      <c r="B491" s="83" t="s">
        <v>236</v>
      </c>
      <c r="C491" s="87">
        <f>C463+C483+0+C488</f>
        <v>1105799.9999999995</v>
      </c>
      <c r="D491" s="87">
        <f>D463+D483+0+D488</f>
        <v>0</v>
      </c>
    </row>
    <row r="492" spans="1:4" s="30" customFormat="1" x14ac:dyDescent="0.2">
      <c r="A492" s="66"/>
      <c r="B492" s="44"/>
      <c r="C492" s="67"/>
      <c r="D492" s="67"/>
    </row>
    <row r="493" spans="1:4" s="30" customFormat="1" x14ac:dyDescent="0.2">
      <c r="A493" s="43"/>
      <c r="B493" s="44"/>
      <c r="C493" s="50"/>
      <c r="D493" s="50"/>
    </row>
    <row r="494" spans="1:4" s="30" customFormat="1" x14ac:dyDescent="0.2">
      <c r="A494" s="48" t="s">
        <v>552</v>
      </c>
      <c r="B494" s="51"/>
      <c r="C494" s="50"/>
      <c r="D494" s="50"/>
    </row>
    <row r="495" spans="1:4" s="30" customFormat="1" x14ac:dyDescent="0.2">
      <c r="A495" s="48" t="s">
        <v>243</v>
      </c>
      <c r="B495" s="51"/>
      <c r="C495" s="50"/>
      <c r="D495" s="50"/>
    </row>
    <row r="496" spans="1:4" s="30" customFormat="1" x14ac:dyDescent="0.2">
      <c r="A496" s="48" t="s">
        <v>340</v>
      </c>
      <c r="B496" s="51"/>
      <c r="C496" s="50"/>
      <c r="D496" s="50"/>
    </row>
    <row r="497" spans="1:4" s="30" customFormat="1" x14ac:dyDescent="0.2">
      <c r="A497" s="48" t="s">
        <v>532</v>
      </c>
      <c r="B497" s="51"/>
      <c r="C497" s="50"/>
      <c r="D497" s="50"/>
    </row>
    <row r="498" spans="1:4" s="30" customFormat="1" x14ac:dyDescent="0.2">
      <c r="A498" s="48"/>
      <c r="B498" s="79"/>
      <c r="C498" s="67"/>
      <c r="D498" s="67"/>
    </row>
    <row r="499" spans="1:4" s="30" customFormat="1" x14ac:dyDescent="0.2">
      <c r="A499" s="46">
        <v>410000</v>
      </c>
      <c r="B499" s="47" t="s">
        <v>87</v>
      </c>
      <c r="C499" s="45">
        <f t="shared" ref="C499" si="119">C500+C505</f>
        <v>433699.99999999965</v>
      </c>
      <c r="D499" s="45">
        <f t="shared" ref="D499" si="120">D500+D505</f>
        <v>0</v>
      </c>
    </row>
    <row r="500" spans="1:4" s="30" customFormat="1" x14ac:dyDescent="0.2">
      <c r="A500" s="46">
        <v>411000</v>
      </c>
      <c r="B500" s="47" t="s">
        <v>204</v>
      </c>
      <c r="C500" s="45">
        <f t="shared" ref="C500" si="121">SUM(C501:C504)</f>
        <v>397199.99999999965</v>
      </c>
      <c r="D500" s="45">
        <f t="shared" ref="D500" si="122">SUM(D501:D504)</f>
        <v>0</v>
      </c>
    </row>
    <row r="501" spans="1:4" s="30" customFormat="1" x14ac:dyDescent="0.2">
      <c r="A501" s="48">
        <v>411100</v>
      </c>
      <c r="B501" s="49" t="s">
        <v>88</v>
      </c>
      <c r="C501" s="58">
        <v>371999.99999999965</v>
      </c>
      <c r="D501" s="58">
        <v>0</v>
      </c>
    </row>
    <row r="502" spans="1:4" s="30" customFormat="1" x14ac:dyDescent="0.2">
      <c r="A502" s="48">
        <v>411200</v>
      </c>
      <c r="B502" s="49" t="s">
        <v>217</v>
      </c>
      <c r="C502" s="58">
        <v>7600</v>
      </c>
      <c r="D502" s="58">
        <v>0</v>
      </c>
    </row>
    <row r="503" spans="1:4" s="30" customFormat="1" ht="40.5" x14ac:dyDescent="0.2">
      <c r="A503" s="48">
        <v>411300</v>
      </c>
      <c r="B503" s="49" t="s">
        <v>89</v>
      </c>
      <c r="C503" s="58">
        <v>5000</v>
      </c>
      <c r="D503" s="58">
        <v>0</v>
      </c>
    </row>
    <row r="504" spans="1:4" s="30" customFormat="1" x14ac:dyDescent="0.2">
      <c r="A504" s="48">
        <v>411400</v>
      </c>
      <c r="B504" s="49" t="s">
        <v>90</v>
      </c>
      <c r="C504" s="58">
        <v>12600</v>
      </c>
      <c r="D504" s="58">
        <v>0</v>
      </c>
    </row>
    <row r="505" spans="1:4" s="30" customFormat="1" x14ac:dyDescent="0.2">
      <c r="A505" s="46">
        <v>412000</v>
      </c>
      <c r="B505" s="51" t="s">
        <v>209</v>
      </c>
      <c r="C505" s="45">
        <f>SUM(C506:C510)</f>
        <v>36500</v>
      </c>
      <c r="D505" s="45">
        <f>SUM(D506:D510)</f>
        <v>0</v>
      </c>
    </row>
    <row r="506" spans="1:4" s="30" customFormat="1" x14ac:dyDescent="0.2">
      <c r="A506" s="48">
        <v>412200</v>
      </c>
      <c r="B506" s="49" t="s">
        <v>218</v>
      </c>
      <c r="C506" s="58">
        <v>14500</v>
      </c>
      <c r="D506" s="58">
        <v>0</v>
      </c>
    </row>
    <row r="507" spans="1:4" s="30" customFormat="1" x14ac:dyDescent="0.2">
      <c r="A507" s="48">
        <v>412300</v>
      </c>
      <c r="B507" s="49" t="s">
        <v>92</v>
      </c>
      <c r="C507" s="58">
        <v>3500</v>
      </c>
      <c r="D507" s="58">
        <v>0</v>
      </c>
    </row>
    <row r="508" spans="1:4" s="30" customFormat="1" x14ac:dyDescent="0.2">
      <c r="A508" s="48">
        <v>412700</v>
      </c>
      <c r="B508" s="49" t="s">
        <v>206</v>
      </c>
      <c r="C508" s="58">
        <v>2800</v>
      </c>
      <c r="D508" s="58">
        <v>0</v>
      </c>
    </row>
    <row r="509" spans="1:4" s="30" customFormat="1" x14ac:dyDescent="0.2">
      <c r="A509" s="48">
        <v>412900</v>
      </c>
      <c r="B509" s="53" t="s">
        <v>301</v>
      </c>
      <c r="C509" s="58">
        <v>14900</v>
      </c>
      <c r="D509" s="58">
        <v>0</v>
      </c>
    </row>
    <row r="510" spans="1:4" s="30" customFormat="1" x14ac:dyDescent="0.2">
      <c r="A510" s="48">
        <v>412900</v>
      </c>
      <c r="B510" s="53" t="s">
        <v>321</v>
      </c>
      <c r="C510" s="58">
        <v>800</v>
      </c>
      <c r="D510" s="58">
        <v>0</v>
      </c>
    </row>
    <row r="511" spans="1:4" s="55" customFormat="1" x14ac:dyDescent="0.2">
      <c r="A511" s="46">
        <v>630000</v>
      </c>
      <c r="B511" s="51" t="s">
        <v>194</v>
      </c>
      <c r="C511" s="45">
        <f>C512+0</f>
        <v>500</v>
      </c>
      <c r="D511" s="45">
        <f>D512+0</f>
        <v>0</v>
      </c>
    </row>
    <row r="512" spans="1:4" s="55" customFormat="1" x14ac:dyDescent="0.2">
      <c r="A512" s="46">
        <v>638000</v>
      </c>
      <c r="B512" s="51" t="s">
        <v>127</v>
      </c>
      <c r="C512" s="45">
        <f t="shared" ref="C512" si="123">C513</f>
        <v>500</v>
      </c>
      <c r="D512" s="45">
        <f t="shared" ref="D512" si="124">D513</f>
        <v>0</v>
      </c>
    </row>
    <row r="513" spans="1:4" s="30" customFormat="1" x14ac:dyDescent="0.2">
      <c r="A513" s="48">
        <v>638100</v>
      </c>
      <c r="B513" s="49" t="s">
        <v>199</v>
      </c>
      <c r="C513" s="58">
        <v>500</v>
      </c>
      <c r="D513" s="58">
        <v>0</v>
      </c>
    </row>
    <row r="514" spans="1:4" s="30" customFormat="1" x14ac:dyDescent="0.2">
      <c r="A514" s="89"/>
      <c r="B514" s="83" t="s">
        <v>236</v>
      </c>
      <c r="C514" s="87">
        <f>C499+0+C511</f>
        <v>434199.99999999965</v>
      </c>
      <c r="D514" s="87">
        <f>D499+0+D511</f>
        <v>0</v>
      </c>
    </row>
    <row r="515" spans="1:4" s="30" customFormat="1" x14ac:dyDescent="0.2">
      <c r="A515" s="66"/>
      <c r="B515" s="44"/>
      <c r="C515" s="67"/>
      <c r="D515" s="67"/>
    </row>
    <row r="516" spans="1:4" s="30" customFormat="1" x14ac:dyDescent="0.2">
      <c r="A516" s="43"/>
      <c r="B516" s="44"/>
      <c r="C516" s="50"/>
      <c r="D516" s="50"/>
    </row>
    <row r="517" spans="1:4" s="30" customFormat="1" x14ac:dyDescent="0.2">
      <c r="A517" s="48" t="s">
        <v>553</v>
      </c>
      <c r="B517" s="51"/>
      <c r="C517" s="50"/>
      <c r="D517" s="50"/>
    </row>
    <row r="518" spans="1:4" s="30" customFormat="1" x14ac:dyDescent="0.2">
      <c r="A518" s="48" t="s">
        <v>243</v>
      </c>
      <c r="B518" s="51"/>
      <c r="C518" s="50"/>
      <c r="D518" s="50"/>
    </row>
    <row r="519" spans="1:4" s="30" customFormat="1" x14ac:dyDescent="0.2">
      <c r="A519" s="48" t="s">
        <v>341</v>
      </c>
      <c r="B519" s="51"/>
      <c r="C519" s="50"/>
      <c r="D519" s="50"/>
    </row>
    <row r="520" spans="1:4" s="30" customFormat="1" x14ac:dyDescent="0.2">
      <c r="A520" s="48" t="s">
        <v>532</v>
      </c>
      <c r="B520" s="51"/>
      <c r="C520" s="50"/>
      <c r="D520" s="50"/>
    </row>
    <row r="521" spans="1:4" s="30" customFormat="1" x14ac:dyDescent="0.2">
      <c r="A521" s="48"/>
      <c r="B521" s="79"/>
      <c r="C521" s="67"/>
      <c r="D521" s="67"/>
    </row>
    <row r="522" spans="1:4" s="30" customFormat="1" x14ac:dyDescent="0.2">
      <c r="A522" s="46">
        <v>410000</v>
      </c>
      <c r="B522" s="47" t="s">
        <v>87</v>
      </c>
      <c r="C522" s="45">
        <f>C523+C528+0</f>
        <v>708200</v>
      </c>
      <c r="D522" s="45">
        <f>D523+D528+0</f>
        <v>0</v>
      </c>
    </row>
    <row r="523" spans="1:4" s="30" customFormat="1" x14ac:dyDescent="0.2">
      <c r="A523" s="46">
        <v>411000</v>
      </c>
      <c r="B523" s="47" t="s">
        <v>204</v>
      </c>
      <c r="C523" s="45">
        <f t="shared" ref="C523" si="125">SUM(C524:C527)</f>
        <v>633800</v>
      </c>
      <c r="D523" s="45">
        <f t="shared" ref="D523" si="126">SUM(D524:D527)</f>
        <v>0</v>
      </c>
    </row>
    <row r="524" spans="1:4" s="30" customFormat="1" x14ac:dyDescent="0.2">
      <c r="A524" s="48">
        <v>411100</v>
      </c>
      <c r="B524" s="49" t="s">
        <v>88</v>
      </c>
      <c r="C524" s="58">
        <v>590700</v>
      </c>
      <c r="D524" s="58">
        <v>0</v>
      </c>
    </row>
    <row r="525" spans="1:4" s="30" customFormat="1" x14ac:dyDescent="0.2">
      <c r="A525" s="48">
        <v>411200</v>
      </c>
      <c r="B525" s="49" t="s">
        <v>217</v>
      </c>
      <c r="C525" s="58">
        <v>16000</v>
      </c>
      <c r="D525" s="58">
        <v>0</v>
      </c>
    </row>
    <row r="526" spans="1:4" s="30" customFormat="1" ht="40.5" x14ac:dyDescent="0.2">
      <c r="A526" s="48">
        <v>411300</v>
      </c>
      <c r="B526" s="49" t="s">
        <v>89</v>
      </c>
      <c r="C526" s="58">
        <v>19100</v>
      </c>
      <c r="D526" s="58">
        <v>0</v>
      </c>
    </row>
    <row r="527" spans="1:4" s="30" customFormat="1" x14ac:dyDescent="0.2">
      <c r="A527" s="48">
        <v>411400</v>
      </c>
      <c r="B527" s="49" t="s">
        <v>90</v>
      </c>
      <c r="C527" s="58">
        <v>8000</v>
      </c>
      <c r="D527" s="58">
        <v>0</v>
      </c>
    </row>
    <row r="528" spans="1:4" s="30" customFormat="1" x14ac:dyDescent="0.2">
      <c r="A528" s="46">
        <v>412000</v>
      </c>
      <c r="B528" s="51" t="s">
        <v>209</v>
      </c>
      <c r="C528" s="45">
        <f>SUM(C529:C538)</f>
        <v>74400</v>
      </c>
      <c r="D528" s="45">
        <f>SUM(D529:D538)</f>
        <v>0</v>
      </c>
    </row>
    <row r="529" spans="1:4" s="30" customFormat="1" x14ac:dyDescent="0.2">
      <c r="A529" s="48">
        <v>412200</v>
      </c>
      <c r="B529" s="49" t="s">
        <v>218</v>
      </c>
      <c r="C529" s="58">
        <v>5700</v>
      </c>
      <c r="D529" s="58">
        <v>0</v>
      </c>
    </row>
    <row r="530" spans="1:4" s="30" customFormat="1" x14ac:dyDescent="0.2">
      <c r="A530" s="48">
        <v>412300</v>
      </c>
      <c r="B530" s="49" t="s">
        <v>92</v>
      </c>
      <c r="C530" s="58">
        <v>6200.0000000000036</v>
      </c>
      <c r="D530" s="58">
        <v>0</v>
      </c>
    </row>
    <row r="531" spans="1:4" s="30" customFormat="1" x14ac:dyDescent="0.2">
      <c r="A531" s="48">
        <v>412500</v>
      </c>
      <c r="B531" s="49" t="s">
        <v>94</v>
      </c>
      <c r="C531" s="58">
        <v>14499.999999999998</v>
      </c>
      <c r="D531" s="58">
        <v>0</v>
      </c>
    </row>
    <row r="532" spans="1:4" s="30" customFormat="1" x14ac:dyDescent="0.2">
      <c r="A532" s="48">
        <v>412600</v>
      </c>
      <c r="B532" s="49" t="s">
        <v>219</v>
      </c>
      <c r="C532" s="58">
        <v>11300</v>
      </c>
      <c r="D532" s="58">
        <v>0</v>
      </c>
    </row>
    <row r="533" spans="1:4" s="30" customFormat="1" x14ac:dyDescent="0.2">
      <c r="A533" s="48">
        <v>412700</v>
      </c>
      <c r="B533" s="49" t="s">
        <v>206</v>
      </c>
      <c r="C533" s="58">
        <v>13000</v>
      </c>
      <c r="D533" s="58">
        <v>0</v>
      </c>
    </row>
    <row r="534" spans="1:4" s="30" customFormat="1" x14ac:dyDescent="0.2">
      <c r="A534" s="48">
        <v>412900</v>
      </c>
      <c r="B534" s="53" t="s">
        <v>533</v>
      </c>
      <c r="C534" s="58">
        <v>200</v>
      </c>
      <c r="D534" s="58">
        <v>0</v>
      </c>
    </row>
    <row r="535" spans="1:4" s="30" customFormat="1" x14ac:dyDescent="0.2">
      <c r="A535" s="48">
        <v>412900</v>
      </c>
      <c r="B535" s="53" t="s">
        <v>301</v>
      </c>
      <c r="C535" s="58">
        <v>20999.999999999996</v>
      </c>
      <c r="D535" s="58">
        <v>0</v>
      </c>
    </row>
    <row r="536" spans="1:4" s="30" customFormat="1" x14ac:dyDescent="0.2">
      <c r="A536" s="48">
        <v>412900</v>
      </c>
      <c r="B536" s="53" t="s">
        <v>319</v>
      </c>
      <c r="C536" s="58">
        <v>900</v>
      </c>
      <c r="D536" s="58">
        <v>0</v>
      </c>
    </row>
    <row r="537" spans="1:4" s="30" customFormat="1" x14ac:dyDescent="0.2">
      <c r="A537" s="48">
        <v>412900</v>
      </c>
      <c r="B537" s="53" t="s">
        <v>320</v>
      </c>
      <c r="C537" s="58">
        <v>500</v>
      </c>
      <c r="D537" s="58">
        <v>0</v>
      </c>
    </row>
    <row r="538" spans="1:4" s="30" customFormat="1" x14ac:dyDescent="0.2">
      <c r="A538" s="48">
        <v>412900</v>
      </c>
      <c r="B538" s="53" t="s">
        <v>321</v>
      </c>
      <c r="C538" s="58">
        <v>1100</v>
      </c>
      <c r="D538" s="58">
        <v>0</v>
      </c>
    </row>
    <row r="539" spans="1:4" s="30" customFormat="1" x14ac:dyDescent="0.2">
      <c r="A539" s="46">
        <v>510000</v>
      </c>
      <c r="B539" s="51" t="s">
        <v>153</v>
      </c>
      <c r="C539" s="45">
        <f t="shared" ref="C539" si="127">C540+C542</f>
        <v>6000</v>
      </c>
      <c r="D539" s="45">
        <f t="shared" ref="D539" si="128">D540+D542</f>
        <v>0</v>
      </c>
    </row>
    <row r="540" spans="1:4" s="30" customFormat="1" x14ac:dyDescent="0.2">
      <c r="A540" s="46">
        <v>511000</v>
      </c>
      <c r="B540" s="51" t="s">
        <v>154</v>
      </c>
      <c r="C540" s="45">
        <f t="shared" ref="C540" si="129">SUM(C541:C541)</f>
        <v>5000</v>
      </c>
      <c r="D540" s="45">
        <f t="shared" ref="D540" si="130">SUM(D541:D541)</f>
        <v>0</v>
      </c>
    </row>
    <row r="541" spans="1:4" s="30" customFormat="1" x14ac:dyDescent="0.2">
      <c r="A541" s="48">
        <v>511300</v>
      </c>
      <c r="B541" s="49" t="s">
        <v>157</v>
      </c>
      <c r="C541" s="58">
        <v>5000</v>
      </c>
      <c r="D541" s="58">
        <v>0</v>
      </c>
    </row>
    <row r="542" spans="1:4" s="30" customFormat="1" x14ac:dyDescent="0.2">
      <c r="A542" s="46">
        <v>516000</v>
      </c>
      <c r="B542" s="51" t="s">
        <v>164</v>
      </c>
      <c r="C542" s="45">
        <f t="shared" ref="C542" si="131">C543</f>
        <v>1000</v>
      </c>
      <c r="D542" s="45">
        <f t="shared" ref="D542" si="132">D543</f>
        <v>0</v>
      </c>
    </row>
    <row r="543" spans="1:4" s="30" customFormat="1" x14ac:dyDescent="0.2">
      <c r="A543" s="48">
        <v>516100</v>
      </c>
      <c r="B543" s="49" t="s">
        <v>164</v>
      </c>
      <c r="C543" s="58">
        <v>1000</v>
      </c>
      <c r="D543" s="58">
        <v>0</v>
      </c>
    </row>
    <row r="544" spans="1:4" s="30" customFormat="1" x14ac:dyDescent="0.2">
      <c r="A544" s="89"/>
      <c r="B544" s="83" t="s">
        <v>236</v>
      </c>
      <c r="C544" s="87">
        <f>C522+C539+0+0</f>
        <v>714200</v>
      </c>
      <c r="D544" s="87">
        <f>D522+D539+0+0</f>
        <v>0</v>
      </c>
    </row>
    <row r="545" spans="1:4" s="30" customFormat="1" x14ac:dyDescent="0.2">
      <c r="A545" s="66"/>
      <c r="B545" s="44"/>
      <c r="C545" s="67"/>
      <c r="D545" s="67"/>
    </row>
    <row r="546" spans="1:4" s="30" customFormat="1" x14ac:dyDescent="0.2">
      <c r="A546" s="43"/>
      <c r="B546" s="44"/>
      <c r="C546" s="50"/>
      <c r="D546" s="50"/>
    </row>
    <row r="547" spans="1:4" s="30" customFormat="1" x14ac:dyDescent="0.2">
      <c r="A547" s="48" t="s">
        <v>554</v>
      </c>
      <c r="B547" s="51"/>
      <c r="C547" s="50"/>
      <c r="D547" s="50"/>
    </row>
    <row r="548" spans="1:4" s="30" customFormat="1" x14ac:dyDescent="0.2">
      <c r="A548" s="48" t="s">
        <v>243</v>
      </c>
      <c r="B548" s="51"/>
      <c r="C548" s="50"/>
      <c r="D548" s="50"/>
    </row>
    <row r="549" spans="1:4" s="30" customFormat="1" x14ac:dyDescent="0.2">
      <c r="A549" s="48" t="s">
        <v>342</v>
      </c>
      <c r="B549" s="51"/>
      <c r="C549" s="50"/>
      <c r="D549" s="50"/>
    </row>
    <row r="550" spans="1:4" s="30" customFormat="1" x14ac:dyDescent="0.2">
      <c r="A550" s="48" t="s">
        <v>532</v>
      </c>
      <c r="B550" s="51"/>
      <c r="C550" s="50"/>
      <c r="D550" s="50"/>
    </row>
    <row r="551" spans="1:4" s="30" customFormat="1" x14ac:dyDescent="0.2">
      <c r="A551" s="48"/>
      <c r="B551" s="79"/>
      <c r="C551" s="67"/>
      <c r="D551" s="67"/>
    </row>
    <row r="552" spans="1:4" s="30" customFormat="1" x14ac:dyDescent="0.2">
      <c r="A552" s="46">
        <v>410000</v>
      </c>
      <c r="B552" s="47" t="s">
        <v>87</v>
      </c>
      <c r="C552" s="45">
        <f>C553+C557+C567</f>
        <v>185900</v>
      </c>
      <c r="D552" s="45">
        <f>D553+D557+D567</f>
        <v>0</v>
      </c>
    </row>
    <row r="553" spans="1:4" s="30" customFormat="1" x14ac:dyDescent="0.2">
      <c r="A553" s="46">
        <v>411000</v>
      </c>
      <c r="B553" s="47" t="s">
        <v>204</v>
      </c>
      <c r="C553" s="45">
        <f t="shared" ref="C553" si="133">SUM(C554:C556)</f>
        <v>100000</v>
      </c>
      <c r="D553" s="45">
        <f t="shared" ref="D553" si="134">SUM(D554:D556)</f>
        <v>0</v>
      </c>
    </row>
    <row r="554" spans="1:4" s="30" customFormat="1" x14ac:dyDescent="0.2">
      <c r="A554" s="48">
        <v>411100</v>
      </c>
      <c r="B554" s="49" t="s">
        <v>88</v>
      </c>
      <c r="C554" s="58">
        <v>84000</v>
      </c>
      <c r="D554" s="58">
        <v>0</v>
      </c>
    </row>
    <row r="555" spans="1:4" s="30" customFormat="1" x14ac:dyDescent="0.2">
      <c r="A555" s="48">
        <v>411200</v>
      </c>
      <c r="B555" s="49" t="s">
        <v>217</v>
      </c>
      <c r="C555" s="58">
        <v>11500</v>
      </c>
      <c r="D555" s="58">
        <v>0</v>
      </c>
    </row>
    <row r="556" spans="1:4" s="30" customFormat="1" x14ac:dyDescent="0.2">
      <c r="A556" s="48">
        <v>411400</v>
      </c>
      <c r="B556" s="49" t="s">
        <v>90</v>
      </c>
      <c r="C556" s="58">
        <v>4500</v>
      </c>
      <c r="D556" s="58">
        <v>0</v>
      </c>
    </row>
    <row r="557" spans="1:4" s="30" customFormat="1" x14ac:dyDescent="0.2">
      <c r="A557" s="46">
        <v>412000</v>
      </c>
      <c r="B557" s="51" t="s">
        <v>209</v>
      </c>
      <c r="C557" s="45">
        <f>SUM(C558:C566)</f>
        <v>45900</v>
      </c>
      <c r="D557" s="45">
        <f>SUM(D558:D566)</f>
        <v>0</v>
      </c>
    </row>
    <row r="558" spans="1:4" s="30" customFormat="1" x14ac:dyDescent="0.2">
      <c r="A558" s="48">
        <v>412200</v>
      </c>
      <c r="B558" s="49" t="s">
        <v>218</v>
      </c>
      <c r="C558" s="58">
        <v>2500</v>
      </c>
      <c r="D558" s="58">
        <v>0</v>
      </c>
    </row>
    <row r="559" spans="1:4" s="30" customFormat="1" x14ac:dyDescent="0.2">
      <c r="A559" s="48">
        <v>412300</v>
      </c>
      <c r="B559" s="49" t="s">
        <v>92</v>
      </c>
      <c r="C559" s="58">
        <v>4000</v>
      </c>
      <c r="D559" s="58">
        <v>0</v>
      </c>
    </row>
    <row r="560" spans="1:4" s="30" customFormat="1" x14ac:dyDescent="0.2">
      <c r="A560" s="48">
        <v>412500</v>
      </c>
      <c r="B560" s="49" t="s">
        <v>94</v>
      </c>
      <c r="C560" s="58">
        <v>3000</v>
      </c>
      <c r="D560" s="58">
        <v>0</v>
      </c>
    </row>
    <row r="561" spans="1:4" s="30" customFormat="1" x14ac:dyDescent="0.2">
      <c r="A561" s="48">
        <v>412600</v>
      </c>
      <c r="B561" s="49" t="s">
        <v>219</v>
      </c>
      <c r="C561" s="58">
        <v>7999.9999999999991</v>
      </c>
      <c r="D561" s="58">
        <v>0</v>
      </c>
    </row>
    <row r="562" spans="1:4" s="30" customFormat="1" x14ac:dyDescent="0.2">
      <c r="A562" s="48">
        <v>412700</v>
      </c>
      <c r="B562" s="49" t="s">
        <v>206</v>
      </c>
      <c r="C562" s="58">
        <v>3000</v>
      </c>
      <c r="D562" s="58">
        <v>0</v>
      </c>
    </row>
    <row r="563" spans="1:4" s="30" customFormat="1" x14ac:dyDescent="0.2">
      <c r="A563" s="48">
        <v>412900</v>
      </c>
      <c r="B563" s="49" t="s">
        <v>301</v>
      </c>
      <c r="C563" s="58">
        <v>24000</v>
      </c>
      <c r="D563" s="58">
        <v>0</v>
      </c>
    </row>
    <row r="564" spans="1:4" s="30" customFormat="1" x14ac:dyDescent="0.2">
      <c r="A564" s="48">
        <v>412900</v>
      </c>
      <c r="B564" s="49" t="s">
        <v>319</v>
      </c>
      <c r="C564" s="58">
        <v>800</v>
      </c>
      <c r="D564" s="58">
        <v>0</v>
      </c>
    </row>
    <row r="565" spans="1:4" s="30" customFormat="1" x14ac:dyDescent="0.2">
      <c r="A565" s="48">
        <v>412900</v>
      </c>
      <c r="B565" s="53" t="s">
        <v>320</v>
      </c>
      <c r="C565" s="58">
        <v>500</v>
      </c>
      <c r="D565" s="58">
        <v>0</v>
      </c>
    </row>
    <row r="566" spans="1:4" s="30" customFormat="1" x14ac:dyDescent="0.2">
      <c r="A566" s="48">
        <v>412900</v>
      </c>
      <c r="B566" s="49" t="s">
        <v>321</v>
      </c>
      <c r="C566" s="58">
        <v>100</v>
      </c>
      <c r="D566" s="58">
        <v>0</v>
      </c>
    </row>
    <row r="567" spans="1:4" s="55" customFormat="1" x14ac:dyDescent="0.2">
      <c r="A567" s="46">
        <v>419000</v>
      </c>
      <c r="B567" s="51" t="s">
        <v>214</v>
      </c>
      <c r="C567" s="45">
        <f t="shared" ref="C567" si="135">C568</f>
        <v>40000</v>
      </c>
      <c r="D567" s="45">
        <f t="shared" ref="D567" si="136">D568</f>
        <v>0</v>
      </c>
    </row>
    <row r="568" spans="1:4" s="30" customFormat="1" x14ac:dyDescent="0.2">
      <c r="A568" s="48">
        <v>419100</v>
      </c>
      <c r="B568" s="49" t="s">
        <v>214</v>
      </c>
      <c r="C568" s="58">
        <v>40000</v>
      </c>
      <c r="D568" s="58">
        <v>0</v>
      </c>
    </row>
    <row r="569" spans="1:4" s="55" customFormat="1" x14ac:dyDescent="0.2">
      <c r="A569" s="46">
        <v>510000</v>
      </c>
      <c r="B569" s="51" t="s">
        <v>153</v>
      </c>
      <c r="C569" s="45">
        <f>C570+C572+0</f>
        <v>3000</v>
      </c>
      <c r="D569" s="45">
        <f>D570+D572+0</f>
        <v>0</v>
      </c>
    </row>
    <row r="570" spans="1:4" s="55" customFormat="1" x14ac:dyDescent="0.2">
      <c r="A570" s="46">
        <v>511000</v>
      </c>
      <c r="B570" s="51" t="s">
        <v>154</v>
      </c>
      <c r="C570" s="45">
        <f>C571+0</f>
        <v>1500</v>
      </c>
      <c r="D570" s="45">
        <f>D571+0</f>
        <v>0</v>
      </c>
    </row>
    <row r="571" spans="1:4" s="30" customFormat="1" x14ac:dyDescent="0.2">
      <c r="A571" s="48">
        <v>511300</v>
      </c>
      <c r="B571" s="49" t="s">
        <v>157</v>
      </c>
      <c r="C571" s="58">
        <v>1500</v>
      </c>
      <c r="D571" s="58">
        <v>0</v>
      </c>
    </row>
    <row r="572" spans="1:4" s="55" customFormat="1" x14ac:dyDescent="0.2">
      <c r="A572" s="46">
        <v>516000</v>
      </c>
      <c r="B572" s="51" t="s">
        <v>164</v>
      </c>
      <c r="C572" s="45">
        <f t="shared" ref="C572" si="137">C573</f>
        <v>1500</v>
      </c>
      <c r="D572" s="45">
        <f t="shared" ref="D572" si="138">D573</f>
        <v>0</v>
      </c>
    </row>
    <row r="573" spans="1:4" s="30" customFormat="1" x14ac:dyDescent="0.2">
      <c r="A573" s="48">
        <v>516100</v>
      </c>
      <c r="B573" s="49" t="s">
        <v>164</v>
      </c>
      <c r="C573" s="58">
        <v>1500</v>
      </c>
      <c r="D573" s="58">
        <v>0</v>
      </c>
    </row>
    <row r="574" spans="1:4" s="30" customFormat="1" x14ac:dyDescent="0.2">
      <c r="A574" s="89"/>
      <c r="B574" s="83" t="s">
        <v>236</v>
      </c>
      <c r="C574" s="87">
        <f>C552+C569</f>
        <v>188900</v>
      </c>
      <c r="D574" s="87">
        <f>D552+D569</f>
        <v>0</v>
      </c>
    </row>
    <row r="575" spans="1:4" s="30" customFormat="1" x14ac:dyDescent="0.2">
      <c r="A575" s="66"/>
      <c r="B575" s="44"/>
      <c r="C575" s="67"/>
      <c r="D575" s="67"/>
    </row>
    <row r="576" spans="1:4" s="30" customFormat="1" x14ac:dyDescent="0.2">
      <c r="A576" s="43"/>
      <c r="B576" s="44"/>
      <c r="C576" s="50"/>
      <c r="D576" s="50"/>
    </row>
    <row r="577" spans="1:4" s="30" customFormat="1" x14ac:dyDescent="0.2">
      <c r="A577" s="48" t="s">
        <v>555</v>
      </c>
      <c r="B577" s="51"/>
      <c r="C577" s="50"/>
      <c r="D577" s="50"/>
    </row>
    <row r="578" spans="1:4" s="30" customFormat="1" x14ac:dyDescent="0.2">
      <c r="A578" s="48" t="s">
        <v>243</v>
      </c>
      <c r="B578" s="51"/>
      <c r="C578" s="50"/>
      <c r="D578" s="50"/>
    </row>
    <row r="579" spans="1:4" s="30" customFormat="1" x14ac:dyDescent="0.2">
      <c r="A579" s="48" t="s">
        <v>343</v>
      </c>
      <c r="B579" s="51"/>
      <c r="C579" s="50"/>
      <c r="D579" s="50"/>
    </row>
    <row r="580" spans="1:4" s="30" customFormat="1" x14ac:dyDescent="0.2">
      <c r="A580" s="48" t="s">
        <v>556</v>
      </c>
      <c r="B580" s="51"/>
      <c r="C580" s="50"/>
      <c r="D580" s="50"/>
    </row>
    <row r="581" spans="1:4" s="30" customFormat="1" x14ac:dyDescent="0.2">
      <c r="A581" s="48"/>
      <c r="B581" s="79"/>
      <c r="C581" s="67"/>
      <c r="D581" s="67"/>
    </row>
    <row r="582" spans="1:4" s="30" customFormat="1" x14ac:dyDescent="0.2">
      <c r="A582" s="46">
        <v>410000</v>
      </c>
      <c r="B582" s="47" t="s">
        <v>87</v>
      </c>
      <c r="C582" s="45">
        <f t="shared" ref="C582" si="139">C583+C588</f>
        <v>19152499.999999996</v>
      </c>
      <c r="D582" s="45">
        <f t="shared" ref="D582" si="140">D583+D588</f>
        <v>48400</v>
      </c>
    </row>
    <row r="583" spans="1:4" s="30" customFormat="1" x14ac:dyDescent="0.2">
      <c r="A583" s="46">
        <v>411000</v>
      </c>
      <c r="B583" s="47" t="s">
        <v>204</v>
      </c>
      <c r="C583" s="45">
        <f t="shared" ref="C583" si="141">SUM(C584:C587)</f>
        <v>17116999.999999996</v>
      </c>
      <c r="D583" s="45">
        <f t="shared" ref="D583" si="142">SUM(D584:D587)</f>
        <v>0</v>
      </c>
    </row>
    <row r="584" spans="1:4" s="30" customFormat="1" x14ac:dyDescent="0.2">
      <c r="A584" s="48">
        <v>411100</v>
      </c>
      <c r="B584" s="49" t="s">
        <v>88</v>
      </c>
      <c r="C584" s="58">
        <v>15849999.999999996</v>
      </c>
      <c r="D584" s="58">
        <v>0</v>
      </c>
    </row>
    <row r="585" spans="1:4" s="30" customFormat="1" x14ac:dyDescent="0.2">
      <c r="A585" s="48">
        <v>411200</v>
      </c>
      <c r="B585" s="49" t="s">
        <v>217</v>
      </c>
      <c r="C585" s="58">
        <v>491900</v>
      </c>
      <c r="D585" s="58">
        <v>0</v>
      </c>
    </row>
    <row r="586" spans="1:4" s="30" customFormat="1" ht="40.5" x14ac:dyDescent="0.2">
      <c r="A586" s="48">
        <v>411300</v>
      </c>
      <c r="B586" s="49" t="s">
        <v>89</v>
      </c>
      <c r="C586" s="58">
        <v>532900</v>
      </c>
      <c r="D586" s="58">
        <v>0</v>
      </c>
    </row>
    <row r="587" spans="1:4" s="30" customFormat="1" x14ac:dyDescent="0.2">
      <c r="A587" s="48">
        <v>411400</v>
      </c>
      <c r="B587" s="49" t="s">
        <v>90</v>
      </c>
      <c r="C587" s="58">
        <v>242200</v>
      </c>
      <c r="D587" s="58">
        <v>0</v>
      </c>
    </row>
    <row r="588" spans="1:4" s="30" customFormat="1" x14ac:dyDescent="0.2">
      <c r="A588" s="46">
        <v>412000</v>
      </c>
      <c r="B588" s="51" t="s">
        <v>209</v>
      </c>
      <c r="C588" s="45">
        <f t="shared" ref="C588" si="143">SUM(C589:C601)</f>
        <v>2035500</v>
      </c>
      <c r="D588" s="45">
        <f t="shared" ref="D588" si="144">SUM(D589:D601)</f>
        <v>48400</v>
      </c>
    </row>
    <row r="589" spans="1:4" s="30" customFormat="1" x14ac:dyDescent="0.2">
      <c r="A589" s="48">
        <v>412100</v>
      </c>
      <c r="B589" s="49" t="s">
        <v>91</v>
      </c>
      <c r="C589" s="58">
        <v>320300</v>
      </c>
      <c r="D589" s="58">
        <v>0</v>
      </c>
    </row>
    <row r="590" spans="1:4" s="30" customFormat="1" x14ac:dyDescent="0.2">
      <c r="A590" s="48">
        <v>412200</v>
      </c>
      <c r="B590" s="49" t="s">
        <v>218</v>
      </c>
      <c r="C590" s="58">
        <v>580000</v>
      </c>
      <c r="D590" s="58">
        <v>0</v>
      </c>
    </row>
    <row r="591" spans="1:4" s="30" customFormat="1" x14ac:dyDescent="0.2">
      <c r="A591" s="48">
        <v>412300</v>
      </c>
      <c r="B591" s="49" t="s">
        <v>92</v>
      </c>
      <c r="C591" s="58">
        <v>112000</v>
      </c>
      <c r="D591" s="58">
        <v>0</v>
      </c>
    </row>
    <row r="592" spans="1:4" s="30" customFormat="1" x14ac:dyDescent="0.2">
      <c r="A592" s="48">
        <v>412500</v>
      </c>
      <c r="B592" s="49" t="s">
        <v>94</v>
      </c>
      <c r="C592" s="58">
        <v>180000</v>
      </c>
      <c r="D592" s="58">
        <v>0</v>
      </c>
    </row>
    <row r="593" spans="1:4" s="30" customFormat="1" x14ac:dyDescent="0.2">
      <c r="A593" s="48">
        <v>412600</v>
      </c>
      <c r="B593" s="49" t="s">
        <v>219</v>
      </c>
      <c r="C593" s="58">
        <v>218000</v>
      </c>
      <c r="D593" s="58">
        <v>0</v>
      </c>
    </row>
    <row r="594" spans="1:4" s="30" customFormat="1" x14ac:dyDescent="0.2">
      <c r="A594" s="48">
        <v>412700</v>
      </c>
      <c r="B594" s="49" t="s">
        <v>206</v>
      </c>
      <c r="C594" s="58">
        <v>510000</v>
      </c>
      <c r="D594" s="58">
        <v>48400</v>
      </c>
    </row>
    <row r="595" spans="1:4" s="30" customFormat="1" x14ac:dyDescent="0.2">
      <c r="A595" s="48">
        <v>412900</v>
      </c>
      <c r="B595" s="53" t="s">
        <v>533</v>
      </c>
      <c r="C595" s="58">
        <v>4000</v>
      </c>
      <c r="D595" s="58">
        <v>0</v>
      </c>
    </row>
    <row r="596" spans="1:4" s="30" customFormat="1" x14ac:dyDescent="0.2">
      <c r="A596" s="48">
        <v>412900</v>
      </c>
      <c r="B596" s="53" t="s">
        <v>301</v>
      </c>
      <c r="C596" s="58">
        <v>4000</v>
      </c>
      <c r="D596" s="58">
        <v>0</v>
      </c>
    </row>
    <row r="597" spans="1:4" s="30" customFormat="1" x14ac:dyDescent="0.2">
      <c r="A597" s="48">
        <v>412900</v>
      </c>
      <c r="B597" s="53" t="s">
        <v>319</v>
      </c>
      <c r="C597" s="58">
        <v>1200</v>
      </c>
      <c r="D597" s="58">
        <v>0</v>
      </c>
    </row>
    <row r="598" spans="1:4" s="30" customFormat="1" x14ac:dyDescent="0.2">
      <c r="A598" s="48">
        <v>412900</v>
      </c>
      <c r="B598" s="53" t="s">
        <v>320</v>
      </c>
      <c r="C598" s="58">
        <v>30000</v>
      </c>
      <c r="D598" s="58">
        <v>0</v>
      </c>
    </row>
    <row r="599" spans="1:4" s="30" customFormat="1" x14ac:dyDescent="0.2">
      <c r="A599" s="48">
        <v>412900</v>
      </c>
      <c r="B599" s="53" t="s">
        <v>321</v>
      </c>
      <c r="C599" s="58">
        <v>36000</v>
      </c>
      <c r="D599" s="58">
        <v>0</v>
      </c>
    </row>
    <row r="600" spans="1:4" s="30" customFormat="1" x14ac:dyDescent="0.2">
      <c r="A600" s="48">
        <v>412900</v>
      </c>
      <c r="B600" s="49" t="s">
        <v>303</v>
      </c>
      <c r="C600" s="58">
        <v>5000</v>
      </c>
      <c r="D600" s="58">
        <v>0</v>
      </c>
    </row>
    <row r="601" spans="1:4" s="30" customFormat="1" x14ac:dyDescent="0.2">
      <c r="A601" s="48">
        <v>412900</v>
      </c>
      <c r="B601" s="49" t="s">
        <v>557</v>
      </c>
      <c r="C601" s="58">
        <v>35000</v>
      </c>
      <c r="D601" s="58">
        <v>0</v>
      </c>
    </row>
    <row r="602" spans="1:4" s="30" customFormat="1" x14ac:dyDescent="0.2">
      <c r="A602" s="46">
        <v>510000</v>
      </c>
      <c r="B602" s="51" t="s">
        <v>153</v>
      </c>
      <c r="C602" s="45">
        <f>C603+C605+0</f>
        <v>200000</v>
      </c>
      <c r="D602" s="45">
        <f>D603+D605+0</f>
        <v>0</v>
      </c>
    </row>
    <row r="603" spans="1:4" s="30" customFormat="1" x14ac:dyDescent="0.2">
      <c r="A603" s="46">
        <v>511000</v>
      </c>
      <c r="B603" s="51" t="s">
        <v>154</v>
      </c>
      <c r="C603" s="45">
        <f>SUM(C604:C604)</f>
        <v>120000</v>
      </c>
      <c r="D603" s="45">
        <f>SUM(D604:D604)</f>
        <v>0</v>
      </c>
    </row>
    <row r="604" spans="1:4" s="30" customFormat="1" x14ac:dyDescent="0.2">
      <c r="A604" s="48">
        <v>511300</v>
      </c>
      <c r="B604" s="49" t="s">
        <v>157</v>
      </c>
      <c r="C604" s="58">
        <v>120000</v>
      </c>
      <c r="D604" s="58">
        <v>0</v>
      </c>
    </row>
    <row r="605" spans="1:4" s="55" customFormat="1" x14ac:dyDescent="0.2">
      <c r="A605" s="46">
        <v>516000</v>
      </c>
      <c r="B605" s="51" t="s">
        <v>164</v>
      </c>
      <c r="C605" s="45">
        <f t="shared" ref="C605" si="145">C606</f>
        <v>80000</v>
      </c>
      <c r="D605" s="45">
        <f t="shared" ref="D605" si="146">D606</f>
        <v>0</v>
      </c>
    </row>
    <row r="606" spans="1:4" s="30" customFormat="1" x14ac:dyDescent="0.2">
      <c r="A606" s="48">
        <v>516100</v>
      </c>
      <c r="B606" s="49" t="s">
        <v>164</v>
      </c>
      <c r="C606" s="58">
        <v>80000</v>
      </c>
      <c r="D606" s="58">
        <v>0</v>
      </c>
    </row>
    <row r="607" spans="1:4" s="55" customFormat="1" x14ac:dyDescent="0.2">
      <c r="A607" s="46">
        <v>630000</v>
      </c>
      <c r="B607" s="51" t="s">
        <v>194</v>
      </c>
      <c r="C607" s="45">
        <f>C608+C610</f>
        <v>416700</v>
      </c>
      <c r="D607" s="45">
        <f>D608+D610</f>
        <v>0</v>
      </c>
    </row>
    <row r="608" spans="1:4" s="55" customFormat="1" x14ac:dyDescent="0.2">
      <c r="A608" s="46">
        <v>631000</v>
      </c>
      <c r="B608" s="51" t="s">
        <v>126</v>
      </c>
      <c r="C608" s="45">
        <f>SUM(C609:C609)</f>
        <v>31300</v>
      </c>
      <c r="D608" s="45">
        <f>D609+0</f>
        <v>0</v>
      </c>
    </row>
    <row r="609" spans="1:4" s="30" customFormat="1" x14ac:dyDescent="0.2">
      <c r="A609" s="48">
        <v>631900</v>
      </c>
      <c r="B609" s="49" t="s">
        <v>344</v>
      </c>
      <c r="C609" s="58">
        <v>31300</v>
      </c>
      <c r="D609" s="58">
        <v>0</v>
      </c>
    </row>
    <row r="610" spans="1:4" s="55" customFormat="1" x14ac:dyDescent="0.2">
      <c r="A610" s="46">
        <v>638000</v>
      </c>
      <c r="B610" s="51" t="s">
        <v>127</v>
      </c>
      <c r="C610" s="45">
        <f t="shared" ref="C610" si="147">C611</f>
        <v>385400</v>
      </c>
      <c r="D610" s="45">
        <f t="shared" ref="D610" si="148">D611</f>
        <v>0</v>
      </c>
    </row>
    <row r="611" spans="1:4" s="30" customFormat="1" x14ac:dyDescent="0.2">
      <c r="A611" s="48">
        <v>638100</v>
      </c>
      <c r="B611" s="49" t="s">
        <v>199</v>
      </c>
      <c r="C611" s="58">
        <v>385400</v>
      </c>
      <c r="D611" s="58">
        <v>0</v>
      </c>
    </row>
    <row r="612" spans="1:4" s="30" customFormat="1" x14ac:dyDescent="0.2">
      <c r="A612" s="89"/>
      <c r="B612" s="83" t="s">
        <v>236</v>
      </c>
      <c r="C612" s="87">
        <f>C582+C602+C607</f>
        <v>19769199.999999996</v>
      </c>
      <c r="D612" s="87">
        <f>D582+D602+D607</f>
        <v>48400</v>
      </c>
    </row>
    <row r="613" spans="1:4" s="30" customFormat="1" x14ac:dyDescent="0.2">
      <c r="A613" s="66"/>
      <c r="B613" s="44"/>
      <c r="C613" s="67"/>
      <c r="D613" s="67"/>
    </row>
    <row r="614" spans="1:4" s="30" customFormat="1" x14ac:dyDescent="0.2">
      <c r="A614" s="43"/>
      <c r="B614" s="44"/>
      <c r="C614" s="50"/>
      <c r="D614" s="50"/>
    </row>
    <row r="615" spans="1:4" s="30" customFormat="1" x14ac:dyDescent="0.2">
      <c r="A615" s="48" t="s">
        <v>558</v>
      </c>
      <c r="B615" s="51"/>
      <c r="C615" s="50"/>
      <c r="D615" s="50"/>
    </row>
    <row r="616" spans="1:4" s="30" customFormat="1" x14ac:dyDescent="0.2">
      <c r="A616" s="48" t="s">
        <v>243</v>
      </c>
      <c r="B616" s="51"/>
      <c r="C616" s="50"/>
      <c r="D616" s="50"/>
    </row>
    <row r="617" spans="1:4" s="30" customFormat="1" x14ac:dyDescent="0.2">
      <c r="A617" s="48" t="s">
        <v>345</v>
      </c>
      <c r="B617" s="51"/>
      <c r="C617" s="50"/>
      <c r="D617" s="50"/>
    </row>
    <row r="618" spans="1:4" s="30" customFormat="1" x14ac:dyDescent="0.2">
      <c r="A618" s="48" t="s">
        <v>532</v>
      </c>
      <c r="B618" s="51"/>
      <c r="C618" s="50"/>
      <c r="D618" s="50"/>
    </row>
    <row r="619" spans="1:4" s="30" customFormat="1" x14ac:dyDescent="0.2">
      <c r="A619" s="48"/>
      <c r="B619" s="79"/>
      <c r="C619" s="67"/>
      <c r="D619" s="67"/>
    </row>
    <row r="620" spans="1:4" s="30" customFormat="1" x14ac:dyDescent="0.2">
      <c r="A620" s="46">
        <v>410000</v>
      </c>
      <c r="B620" s="47" t="s">
        <v>87</v>
      </c>
      <c r="C620" s="45">
        <f>C621+C626+C636</f>
        <v>10956000</v>
      </c>
      <c r="D620" s="45">
        <f>D621+D626+D636</f>
        <v>0</v>
      </c>
    </row>
    <row r="621" spans="1:4" s="30" customFormat="1" x14ac:dyDescent="0.2">
      <c r="A621" s="46">
        <v>411000</v>
      </c>
      <c r="B621" s="47" t="s">
        <v>204</v>
      </c>
      <c r="C621" s="45">
        <f t="shared" ref="C621" si="149">SUM(C622:C625)</f>
        <v>6544000</v>
      </c>
      <c r="D621" s="45">
        <f t="shared" ref="D621" si="150">SUM(D622:D625)</f>
        <v>0</v>
      </c>
    </row>
    <row r="622" spans="1:4" s="30" customFormat="1" x14ac:dyDescent="0.2">
      <c r="A622" s="48">
        <v>411100</v>
      </c>
      <c r="B622" s="49" t="s">
        <v>88</v>
      </c>
      <c r="C622" s="58">
        <v>5993000</v>
      </c>
      <c r="D622" s="58">
        <v>0</v>
      </c>
    </row>
    <row r="623" spans="1:4" s="30" customFormat="1" x14ac:dyDescent="0.2">
      <c r="A623" s="48">
        <v>411200</v>
      </c>
      <c r="B623" s="49" t="s">
        <v>217</v>
      </c>
      <c r="C623" s="58">
        <v>251000</v>
      </c>
      <c r="D623" s="58">
        <v>0</v>
      </c>
    </row>
    <row r="624" spans="1:4" s="30" customFormat="1" ht="40.5" x14ac:dyDescent="0.2">
      <c r="A624" s="48">
        <v>411300</v>
      </c>
      <c r="B624" s="49" t="s">
        <v>89</v>
      </c>
      <c r="C624" s="58">
        <v>220000</v>
      </c>
      <c r="D624" s="58">
        <v>0</v>
      </c>
    </row>
    <row r="625" spans="1:4" s="30" customFormat="1" x14ac:dyDescent="0.2">
      <c r="A625" s="48">
        <v>411400</v>
      </c>
      <c r="B625" s="49" t="s">
        <v>90</v>
      </c>
      <c r="C625" s="58">
        <v>80000</v>
      </c>
      <c r="D625" s="58">
        <v>0</v>
      </c>
    </row>
    <row r="626" spans="1:4" s="30" customFormat="1" x14ac:dyDescent="0.2">
      <c r="A626" s="46">
        <v>412000</v>
      </c>
      <c r="B626" s="51" t="s">
        <v>209</v>
      </c>
      <c r="C626" s="45">
        <f>SUM(C627:C635)</f>
        <v>4411000</v>
      </c>
      <c r="D626" s="45">
        <f>SUM(D627:D635)</f>
        <v>0</v>
      </c>
    </row>
    <row r="627" spans="1:4" s="30" customFormat="1" x14ac:dyDescent="0.2">
      <c r="A627" s="48">
        <v>412200</v>
      </c>
      <c r="B627" s="49" t="s">
        <v>218</v>
      </c>
      <c r="C627" s="58">
        <v>2220000</v>
      </c>
      <c r="D627" s="58">
        <v>0</v>
      </c>
    </row>
    <row r="628" spans="1:4" s="30" customFormat="1" x14ac:dyDescent="0.2">
      <c r="A628" s="48">
        <v>412300</v>
      </c>
      <c r="B628" s="49" t="s">
        <v>92</v>
      </c>
      <c r="C628" s="58">
        <v>303000</v>
      </c>
      <c r="D628" s="58">
        <v>0</v>
      </c>
    </row>
    <row r="629" spans="1:4" s="30" customFormat="1" x14ac:dyDescent="0.2">
      <c r="A629" s="48">
        <v>412500</v>
      </c>
      <c r="B629" s="49" t="s">
        <v>94</v>
      </c>
      <c r="C629" s="58">
        <v>750000</v>
      </c>
      <c r="D629" s="58">
        <v>0</v>
      </c>
    </row>
    <row r="630" spans="1:4" s="30" customFormat="1" x14ac:dyDescent="0.2">
      <c r="A630" s="48">
        <v>412600</v>
      </c>
      <c r="B630" s="49" t="s">
        <v>219</v>
      </c>
      <c r="C630" s="58">
        <v>10000</v>
      </c>
      <c r="D630" s="58">
        <v>0</v>
      </c>
    </row>
    <row r="631" spans="1:4" s="30" customFormat="1" x14ac:dyDescent="0.2">
      <c r="A631" s="48">
        <v>412700</v>
      </c>
      <c r="B631" s="49" t="s">
        <v>206</v>
      </c>
      <c r="C631" s="58">
        <v>1105999.9999999998</v>
      </c>
      <c r="D631" s="58">
        <v>0</v>
      </c>
    </row>
    <row r="632" spans="1:4" s="30" customFormat="1" x14ac:dyDescent="0.2">
      <c r="A632" s="48">
        <v>412900</v>
      </c>
      <c r="B632" s="53" t="s">
        <v>533</v>
      </c>
      <c r="C632" s="58">
        <v>3000</v>
      </c>
      <c r="D632" s="58">
        <v>0</v>
      </c>
    </row>
    <row r="633" spans="1:4" s="30" customFormat="1" x14ac:dyDescent="0.2">
      <c r="A633" s="48">
        <v>412900</v>
      </c>
      <c r="B633" s="53" t="s">
        <v>319</v>
      </c>
      <c r="C633" s="58">
        <v>4800</v>
      </c>
      <c r="D633" s="58">
        <v>0</v>
      </c>
    </row>
    <row r="634" spans="1:4" s="30" customFormat="1" x14ac:dyDescent="0.2">
      <c r="A634" s="48">
        <v>412900</v>
      </c>
      <c r="B634" s="53" t="s">
        <v>320</v>
      </c>
      <c r="C634" s="58">
        <v>1200</v>
      </c>
      <c r="D634" s="58">
        <v>0</v>
      </c>
    </row>
    <row r="635" spans="1:4" s="30" customFormat="1" x14ac:dyDescent="0.2">
      <c r="A635" s="48">
        <v>412900</v>
      </c>
      <c r="B635" s="53" t="s">
        <v>321</v>
      </c>
      <c r="C635" s="58">
        <v>13000</v>
      </c>
      <c r="D635" s="58">
        <v>0</v>
      </c>
    </row>
    <row r="636" spans="1:4" s="55" customFormat="1" ht="40.5" x14ac:dyDescent="0.2">
      <c r="A636" s="46">
        <v>418000</v>
      </c>
      <c r="B636" s="51" t="s">
        <v>213</v>
      </c>
      <c r="C636" s="45">
        <f t="shared" ref="C636" si="151">C637</f>
        <v>1000</v>
      </c>
      <c r="D636" s="45">
        <f t="shared" ref="D636" si="152">D637</f>
        <v>0</v>
      </c>
    </row>
    <row r="637" spans="1:4" s="30" customFormat="1" x14ac:dyDescent="0.2">
      <c r="A637" s="48">
        <v>418400</v>
      </c>
      <c r="B637" s="49" t="s">
        <v>148</v>
      </c>
      <c r="C637" s="58">
        <v>1000</v>
      </c>
      <c r="D637" s="58">
        <v>0</v>
      </c>
    </row>
    <row r="638" spans="1:4" s="30" customFormat="1" x14ac:dyDescent="0.2">
      <c r="A638" s="46">
        <v>510000</v>
      </c>
      <c r="B638" s="51" t="s">
        <v>153</v>
      </c>
      <c r="C638" s="45">
        <f>C639+C644+C642</f>
        <v>1460500</v>
      </c>
      <c r="D638" s="45">
        <f>D639+D644+D642</f>
        <v>0</v>
      </c>
    </row>
    <row r="639" spans="1:4" s="30" customFormat="1" x14ac:dyDescent="0.2">
      <c r="A639" s="46">
        <v>511000</v>
      </c>
      <c r="B639" s="51" t="s">
        <v>154</v>
      </c>
      <c r="C639" s="45">
        <f>SUM(C640:C641)</f>
        <v>393000</v>
      </c>
      <c r="D639" s="45">
        <f>SUM(D640:D641)</f>
        <v>0</v>
      </c>
    </row>
    <row r="640" spans="1:4" s="30" customFormat="1" x14ac:dyDescent="0.2">
      <c r="A640" s="48">
        <v>511300</v>
      </c>
      <c r="B640" s="49" t="s">
        <v>157</v>
      </c>
      <c r="C640" s="58">
        <v>391500</v>
      </c>
      <c r="D640" s="58">
        <v>0</v>
      </c>
    </row>
    <row r="641" spans="1:4" s="30" customFormat="1" x14ac:dyDescent="0.2">
      <c r="A641" s="48">
        <v>511400</v>
      </c>
      <c r="B641" s="49" t="s">
        <v>158</v>
      </c>
      <c r="C641" s="58">
        <v>1500</v>
      </c>
      <c r="D641" s="58">
        <v>0</v>
      </c>
    </row>
    <row r="642" spans="1:4" s="55" customFormat="1" x14ac:dyDescent="0.2">
      <c r="A642" s="46">
        <v>513000</v>
      </c>
      <c r="B642" s="51" t="s">
        <v>162</v>
      </c>
      <c r="C642" s="45">
        <f t="shared" ref="C642" si="153">C643</f>
        <v>877500</v>
      </c>
      <c r="D642" s="45">
        <f t="shared" ref="D642" si="154">D643</f>
        <v>0</v>
      </c>
    </row>
    <row r="643" spans="1:4" s="30" customFormat="1" x14ac:dyDescent="0.2">
      <c r="A643" s="48">
        <v>513700</v>
      </c>
      <c r="B643" s="49" t="s">
        <v>336</v>
      </c>
      <c r="C643" s="58">
        <v>877500</v>
      </c>
      <c r="D643" s="58">
        <v>0</v>
      </c>
    </row>
    <row r="644" spans="1:4" s="30" customFormat="1" x14ac:dyDescent="0.2">
      <c r="A644" s="46">
        <v>516000</v>
      </c>
      <c r="B644" s="51" t="s">
        <v>164</v>
      </c>
      <c r="C644" s="45">
        <f t="shared" ref="C644" si="155">SUM(C645)</f>
        <v>190000</v>
      </c>
      <c r="D644" s="45">
        <f t="shared" ref="D644" si="156">SUM(D645)</f>
        <v>0</v>
      </c>
    </row>
    <row r="645" spans="1:4" s="30" customFormat="1" x14ac:dyDescent="0.2">
      <c r="A645" s="48">
        <v>516100</v>
      </c>
      <c r="B645" s="49" t="s">
        <v>164</v>
      </c>
      <c r="C645" s="58">
        <v>190000</v>
      </c>
      <c r="D645" s="58">
        <v>0</v>
      </c>
    </row>
    <row r="646" spans="1:4" s="55" customFormat="1" x14ac:dyDescent="0.2">
      <c r="A646" s="46">
        <v>630000</v>
      </c>
      <c r="B646" s="51" t="s">
        <v>194</v>
      </c>
      <c r="C646" s="45">
        <f>C647+C649</f>
        <v>152700</v>
      </c>
      <c r="D646" s="45">
        <f>D647+D649</f>
        <v>0</v>
      </c>
    </row>
    <row r="647" spans="1:4" s="55" customFormat="1" x14ac:dyDescent="0.2">
      <c r="A647" s="46">
        <v>631000</v>
      </c>
      <c r="B647" s="51" t="s">
        <v>126</v>
      </c>
      <c r="C647" s="45">
        <f>C648+0</f>
        <v>37700</v>
      </c>
      <c r="D647" s="45">
        <f>D648+0</f>
        <v>0</v>
      </c>
    </row>
    <row r="648" spans="1:4" s="30" customFormat="1" x14ac:dyDescent="0.2">
      <c r="A648" s="48">
        <v>631100</v>
      </c>
      <c r="B648" s="49" t="s">
        <v>196</v>
      </c>
      <c r="C648" s="58">
        <v>37700</v>
      </c>
      <c r="D648" s="58">
        <v>0</v>
      </c>
    </row>
    <row r="649" spans="1:4" s="55" customFormat="1" x14ac:dyDescent="0.2">
      <c r="A649" s="46">
        <v>638000</v>
      </c>
      <c r="B649" s="51" t="s">
        <v>127</v>
      </c>
      <c r="C649" s="45">
        <f t="shared" ref="C649" si="157">C650</f>
        <v>115000</v>
      </c>
      <c r="D649" s="45">
        <f t="shared" ref="D649" si="158">D650</f>
        <v>0</v>
      </c>
    </row>
    <row r="650" spans="1:4" s="30" customFormat="1" x14ac:dyDescent="0.2">
      <c r="A650" s="48">
        <v>638100</v>
      </c>
      <c r="B650" s="49" t="s">
        <v>199</v>
      </c>
      <c r="C650" s="58">
        <v>115000</v>
      </c>
      <c r="D650" s="58">
        <v>0</v>
      </c>
    </row>
    <row r="651" spans="1:4" s="30" customFormat="1" x14ac:dyDescent="0.2">
      <c r="A651" s="89"/>
      <c r="B651" s="83" t="s">
        <v>236</v>
      </c>
      <c r="C651" s="87">
        <f>C620+C638+C646</f>
        <v>12569200</v>
      </c>
      <c r="D651" s="87">
        <f>D620+D638+D646</f>
        <v>0</v>
      </c>
    </row>
    <row r="652" spans="1:4" s="30" customFormat="1" x14ac:dyDescent="0.2">
      <c r="A652" s="66"/>
      <c r="B652" s="44"/>
      <c r="C652" s="67"/>
      <c r="D652" s="67"/>
    </row>
    <row r="653" spans="1:4" s="30" customFormat="1" x14ac:dyDescent="0.2">
      <c r="A653" s="43"/>
      <c r="B653" s="44"/>
      <c r="C653" s="50"/>
      <c r="D653" s="50"/>
    </row>
    <row r="654" spans="1:4" s="30" customFormat="1" x14ac:dyDescent="0.2">
      <c r="A654" s="48" t="s">
        <v>559</v>
      </c>
      <c r="B654" s="51"/>
      <c r="C654" s="50"/>
      <c r="D654" s="50"/>
    </row>
    <row r="655" spans="1:4" s="30" customFormat="1" x14ac:dyDescent="0.2">
      <c r="A655" s="48" t="s">
        <v>243</v>
      </c>
      <c r="B655" s="51"/>
      <c r="C655" s="50"/>
      <c r="D655" s="50"/>
    </row>
    <row r="656" spans="1:4" s="30" customFormat="1" x14ac:dyDescent="0.2">
      <c r="A656" s="48" t="s">
        <v>346</v>
      </c>
      <c r="B656" s="51"/>
      <c r="C656" s="50"/>
      <c r="D656" s="50"/>
    </row>
    <row r="657" spans="1:4" s="30" customFormat="1" x14ac:dyDescent="0.2">
      <c r="A657" s="48" t="s">
        <v>532</v>
      </c>
      <c r="B657" s="51"/>
      <c r="C657" s="50"/>
      <c r="D657" s="50"/>
    </row>
    <row r="658" spans="1:4" s="30" customFormat="1" x14ac:dyDescent="0.2">
      <c r="A658" s="48"/>
      <c r="B658" s="79"/>
      <c r="C658" s="67"/>
      <c r="D658" s="67"/>
    </row>
    <row r="659" spans="1:4" s="30" customFormat="1" x14ac:dyDescent="0.2">
      <c r="A659" s="46">
        <v>410000</v>
      </c>
      <c r="B659" s="47" t="s">
        <v>87</v>
      </c>
      <c r="C659" s="45">
        <f t="shared" ref="C659" si="159">C660+C665</f>
        <v>345700</v>
      </c>
      <c r="D659" s="45">
        <f>D660+D665</f>
        <v>75000</v>
      </c>
    </row>
    <row r="660" spans="1:4" s="30" customFormat="1" x14ac:dyDescent="0.2">
      <c r="A660" s="46">
        <v>411000</v>
      </c>
      <c r="B660" s="47" t="s">
        <v>204</v>
      </c>
      <c r="C660" s="45">
        <f t="shared" ref="C660" si="160">SUM(C661:C664)</f>
        <v>253400</v>
      </c>
      <c r="D660" s="45">
        <f t="shared" ref="D660" si="161">SUM(D661:D664)</f>
        <v>0</v>
      </c>
    </row>
    <row r="661" spans="1:4" s="30" customFormat="1" x14ac:dyDescent="0.2">
      <c r="A661" s="48">
        <v>411100</v>
      </c>
      <c r="B661" s="49" t="s">
        <v>88</v>
      </c>
      <c r="C661" s="58">
        <v>247900</v>
      </c>
      <c r="D661" s="58">
        <v>0</v>
      </c>
    </row>
    <row r="662" spans="1:4" s="30" customFormat="1" x14ac:dyDescent="0.2">
      <c r="A662" s="48">
        <v>411200</v>
      </c>
      <c r="B662" s="49" t="s">
        <v>217</v>
      </c>
      <c r="C662" s="58">
        <v>4700</v>
      </c>
      <c r="D662" s="58">
        <v>0</v>
      </c>
    </row>
    <row r="663" spans="1:4" s="30" customFormat="1" ht="40.5" x14ac:dyDescent="0.2">
      <c r="A663" s="48">
        <v>411300</v>
      </c>
      <c r="B663" s="49" t="s">
        <v>89</v>
      </c>
      <c r="C663" s="58">
        <v>800</v>
      </c>
      <c r="D663" s="58">
        <v>0</v>
      </c>
    </row>
    <row r="664" spans="1:4" s="30" customFormat="1" x14ac:dyDescent="0.2">
      <c r="A664" s="48">
        <v>411400</v>
      </c>
      <c r="B664" s="49" t="s">
        <v>90</v>
      </c>
      <c r="C664" s="58">
        <v>0</v>
      </c>
      <c r="D664" s="58">
        <v>0</v>
      </c>
    </row>
    <row r="665" spans="1:4" s="30" customFormat="1" x14ac:dyDescent="0.2">
      <c r="A665" s="46">
        <v>412000</v>
      </c>
      <c r="B665" s="51" t="s">
        <v>209</v>
      </c>
      <c r="C665" s="45">
        <f>SUM(C666:C676)</f>
        <v>92300</v>
      </c>
      <c r="D665" s="45">
        <f>SUM(D666:D676)</f>
        <v>75000</v>
      </c>
    </row>
    <row r="666" spans="1:4" s="30" customFormat="1" x14ac:dyDescent="0.2">
      <c r="A666" s="48">
        <v>412200</v>
      </c>
      <c r="B666" s="49" t="s">
        <v>218</v>
      </c>
      <c r="C666" s="58">
        <v>3200</v>
      </c>
      <c r="D666" s="58">
        <v>0</v>
      </c>
    </row>
    <row r="667" spans="1:4" s="30" customFormat="1" x14ac:dyDescent="0.2">
      <c r="A667" s="48">
        <v>412300</v>
      </c>
      <c r="B667" s="49" t="s">
        <v>92</v>
      </c>
      <c r="C667" s="58">
        <v>1200</v>
      </c>
      <c r="D667" s="58">
        <v>0</v>
      </c>
    </row>
    <row r="668" spans="1:4" s="30" customFormat="1" x14ac:dyDescent="0.2">
      <c r="A668" s="48">
        <v>412500</v>
      </c>
      <c r="B668" s="49" t="s">
        <v>94</v>
      </c>
      <c r="C668" s="58">
        <v>7200</v>
      </c>
      <c r="D668" s="58">
        <v>0</v>
      </c>
    </row>
    <row r="669" spans="1:4" s="30" customFormat="1" x14ac:dyDescent="0.2">
      <c r="A669" s="48">
        <v>412600</v>
      </c>
      <c r="B669" s="49" t="s">
        <v>219</v>
      </c>
      <c r="C669" s="58">
        <v>60100</v>
      </c>
      <c r="D669" s="58">
        <v>0</v>
      </c>
    </row>
    <row r="670" spans="1:4" s="30" customFormat="1" x14ac:dyDescent="0.2">
      <c r="A670" s="48">
        <v>412700</v>
      </c>
      <c r="B670" s="49" t="s">
        <v>206</v>
      </c>
      <c r="C670" s="58">
        <v>8400</v>
      </c>
      <c r="D670" s="58">
        <v>0</v>
      </c>
    </row>
    <row r="671" spans="1:4" s="30" customFormat="1" x14ac:dyDescent="0.2">
      <c r="A671" s="48">
        <v>412900</v>
      </c>
      <c r="B671" s="53" t="s">
        <v>533</v>
      </c>
      <c r="C671" s="58">
        <v>500</v>
      </c>
      <c r="D671" s="58">
        <v>0</v>
      </c>
    </row>
    <row r="672" spans="1:4" s="30" customFormat="1" x14ac:dyDescent="0.2">
      <c r="A672" s="48">
        <v>412900</v>
      </c>
      <c r="B672" s="53" t="s">
        <v>301</v>
      </c>
      <c r="C672" s="58">
        <v>9100</v>
      </c>
      <c r="D672" s="58">
        <v>0</v>
      </c>
    </row>
    <row r="673" spans="1:4" s="30" customFormat="1" x14ac:dyDescent="0.2">
      <c r="A673" s="48">
        <v>412900</v>
      </c>
      <c r="B673" s="53" t="s">
        <v>319</v>
      </c>
      <c r="C673" s="58">
        <v>100</v>
      </c>
      <c r="D673" s="58">
        <v>0</v>
      </c>
    </row>
    <row r="674" spans="1:4" s="30" customFormat="1" x14ac:dyDescent="0.2">
      <c r="A674" s="48">
        <v>412900</v>
      </c>
      <c r="B674" s="53" t="s">
        <v>320</v>
      </c>
      <c r="C674" s="58">
        <v>1500</v>
      </c>
      <c r="D674" s="58">
        <v>0</v>
      </c>
    </row>
    <row r="675" spans="1:4" s="30" customFormat="1" x14ac:dyDescent="0.2">
      <c r="A675" s="48">
        <v>412900</v>
      </c>
      <c r="B675" s="49" t="s">
        <v>321</v>
      </c>
      <c r="C675" s="58">
        <v>600</v>
      </c>
      <c r="D675" s="58">
        <v>0</v>
      </c>
    </row>
    <row r="676" spans="1:4" s="30" customFormat="1" x14ac:dyDescent="0.2">
      <c r="A676" s="48">
        <v>412900</v>
      </c>
      <c r="B676" s="49" t="s">
        <v>303</v>
      </c>
      <c r="C676" s="58">
        <v>400</v>
      </c>
      <c r="D676" s="58">
        <v>75000</v>
      </c>
    </row>
    <row r="677" spans="1:4" s="30" customFormat="1" x14ac:dyDescent="0.2">
      <c r="A677" s="46">
        <v>510000</v>
      </c>
      <c r="B677" s="51" t="s">
        <v>153</v>
      </c>
      <c r="C677" s="45">
        <f>C678+0+C681+0</f>
        <v>17000</v>
      </c>
      <c r="D677" s="45">
        <f>D678+0+D681+0</f>
        <v>0</v>
      </c>
    </row>
    <row r="678" spans="1:4" s="30" customFormat="1" x14ac:dyDescent="0.2">
      <c r="A678" s="46">
        <v>511000</v>
      </c>
      <c r="B678" s="51" t="s">
        <v>154</v>
      </c>
      <c r="C678" s="45">
        <f>SUM(C679:C680)</f>
        <v>12000</v>
      </c>
      <c r="D678" s="45">
        <f>SUM(D679:D680)</f>
        <v>0</v>
      </c>
    </row>
    <row r="679" spans="1:4" s="30" customFormat="1" x14ac:dyDescent="0.2">
      <c r="A679" s="48">
        <v>511300</v>
      </c>
      <c r="B679" s="49" t="s">
        <v>157</v>
      </c>
      <c r="C679" s="58">
        <v>12000</v>
      </c>
      <c r="D679" s="58">
        <v>0</v>
      </c>
    </row>
    <row r="680" spans="1:4" s="30" customFormat="1" x14ac:dyDescent="0.2">
      <c r="A680" s="48">
        <v>511400</v>
      </c>
      <c r="B680" s="49" t="s">
        <v>158</v>
      </c>
      <c r="C680" s="58">
        <v>0</v>
      </c>
      <c r="D680" s="58">
        <v>0</v>
      </c>
    </row>
    <row r="681" spans="1:4" s="55" customFormat="1" x14ac:dyDescent="0.2">
      <c r="A681" s="46">
        <v>516000</v>
      </c>
      <c r="B681" s="51" t="s">
        <v>164</v>
      </c>
      <c r="C681" s="45">
        <f t="shared" ref="C681" si="162">C682</f>
        <v>5000</v>
      </c>
      <c r="D681" s="45">
        <f t="shared" ref="D681" si="163">D682</f>
        <v>0</v>
      </c>
    </row>
    <row r="682" spans="1:4" s="30" customFormat="1" x14ac:dyDescent="0.2">
      <c r="A682" s="48">
        <v>516100</v>
      </c>
      <c r="B682" s="49" t="s">
        <v>164</v>
      </c>
      <c r="C682" s="58">
        <v>5000</v>
      </c>
      <c r="D682" s="58">
        <v>0</v>
      </c>
    </row>
    <row r="683" spans="1:4" s="55" customFormat="1" x14ac:dyDescent="0.2">
      <c r="A683" s="46">
        <v>630000</v>
      </c>
      <c r="B683" s="51" t="s">
        <v>194</v>
      </c>
      <c r="C683" s="45">
        <f>C684+C687</f>
        <v>11400</v>
      </c>
      <c r="D683" s="45">
        <f>D684+D687</f>
        <v>0</v>
      </c>
    </row>
    <row r="684" spans="1:4" s="55" customFormat="1" x14ac:dyDescent="0.2">
      <c r="A684" s="46">
        <v>631000</v>
      </c>
      <c r="B684" s="51" t="s">
        <v>126</v>
      </c>
      <c r="C684" s="45">
        <f>0+C686+C685</f>
        <v>11400</v>
      </c>
      <c r="D684" s="45">
        <f>0+D686+D685</f>
        <v>0</v>
      </c>
    </row>
    <row r="685" spans="1:4" s="30" customFormat="1" x14ac:dyDescent="0.2">
      <c r="A685" s="56">
        <v>631200</v>
      </c>
      <c r="B685" s="49" t="s">
        <v>197</v>
      </c>
      <c r="C685" s="58">
        <v>10900</v>
      </c>
      <c r="D685" s="58">
        <v>0</v>
      </c>
    </row>
    <row r="686" spans="1:4" s="30" customFormat="1" x14ac:dyDescent="0.2">
      <c r="A686" s="56">
        <v>631300</v>
      </c>
      <c r="B686" s="49" t="s">
        <v>198</v>
      </c>
      <c r="C686" s="58">
        <v>500</v>
      </c>
      <c r="D686" s="58">
        <v>0</v>
      </c>
    </row>
    <row r="687" spans="1:4" s="55" customFormat="1" x14ac:dyDescent="0.2">
      <c r="A687" s="46">
        <v>638000</v>
      </c>
      <c r="B687" s="51" t="s">
        <v>127</v>
      </c>
      <c r="C687" s="45">
        <f t="shared" ref="C687" si="164">C688</f>
        <v>0</v>
      </c>
      <c r="D687" s="45">
        <f t="shared" ref="D687" si="165">D688</f>
        <v>0</v>
      </c>
    </row>
    <row r="688" spans="1:4" s="30" customFormat="1" x14ac:dyDescent="0.2">
      <c r="A688" s="48">
        <v>638100</v>
      </c>
      <c r="B688" s="49" t="s">
        <v>199</v>
      </c>
      <c r="C688" s="58">
        <v>0</v>
      </c>
      <c r="D688" s="58">
        <v>0</v>
      </c>
    </row>
    <row r="689" spans="1:4" s="30" customFormat="1" x14ac:dyDescent="0.2">
      <c r="A689" s="89"/>
      <c r="B689" s="83" t="s">
        <v>236</v>
      </c>
      <c r="C689" s="87">
        <f>C659+C677+C683</f>
        <v>374100</v>
      </c>
      <c r="D689" s="87">
        <f>D659+D677+D683</f>
        <v>75000</v>
      </c>
    </row>
    <row r="690" spans="1:4" s="30" customFormat="1" x14ac:dyDescent="0.2">
      <c r="A690" s="66"/>
      <c r="B690" s="44"/>
      <c r="C690" s="67"/>
      <c r="D690" s="67"/>
    </row>
    <row r="691" spans="1:4" s="30" customFormat="1" x14ac:dyDescent="0.2">
      <c r="A691" s="43"/>
      <c r="B691" s="44"/>
      <c r="C691" s="50"/>
      <c r="D691" s="50"/>
    </row>
    <row r="692" spans="1:4" s="30" customFormat="1" x14ac:dyDescent="0.2">
      <c r="A692" s="48" t="s">
        <v>560</v>
      </c>
      <c r="B692" s="51"/>
      <c r="C692" s="50"/>
      <c r="D692" s="50"/>
    </row>
    <row r="693" spans="1:4" s="30" customFormat="1" x14ac:dyDescent="0.2">
      <c r="A693" s="48" t="s">
        <v>243</v>
      </c>
      <c r="B693" s="51"/>
      <c r="C693" s="50"/>
      <c r="D693" s="50"/>
    </row>
    <row r="694" spans="1:4" s="30" customFormat="1" x14ac:dyDescent="0.2">
      <c r="A694" s="48" t="s">
        <v>347</v>
      </c>
      <c r="B694" s="51"/>
      <c r="C694" s="50"/>
      <c r="D694" s="50"/>
    </row>
    <row r="695" spans="1:4" s="30" customFormat="1" x14ac:dyDescent="0.2">
      <c r="A695" s="48" t="s">
        <v>532</v>
      </c>
      <c r="B695" s="51"/>
      <c r="C695" s="50"/>
      <c r="D695" s="50"/>
    </row>
    <row r="696" spans="1:4" s="30" customFormat="1" x14ac:dyDescent="0.2">
      <c r="A696" s="48"/>
      <c r="B696" s="79"/>
      <c r="C696" s="67"/>
      <c r="D696" s="67"/>
    </row>
    <row r="697" spans="1:4" s="30" customFormat="1" x14ac:dyDescent="0.2">
      <c r="A697" s="46">
        <v>410000</v>
      </c>
      <c r="B697" s="47" t="s">
        <v>87</v>
      </c>
      <c r="C697" s="45">
        <f>C698+C703+0</f>
        <v>9603600</v>
      </c>
      <c r="D697" s="45">
        <f t="shared" ref="D697" si="166">D698+D703</f>
        <v>300000</v>
      </c>
    </row>
    <row r="698" spans="1:4" s="30" customFormat="1" x14ac:dyDescent="0.2">
      <c r="A698" s="46">
        <v>411000</v>
      </c>
      <c r="B698" s="47" t="s">
        <v>204</v>
      </c>
      <c r="C698" s="45">
        <f t="shared" ref="C698" si="167">SUM(C699:C702)</f>
        <v>8457400</v>
      </c>
      <c r="D698" s="45">
        <f t="shared" ref="D698" si="168">SUM(D699:D702)</f>
        <v>0</v>
      </c>
    </row>
    <row r="699" spans="1:4" s="30" customFormat="1" x14ac:dyDescent="0.2">
      <c r="A699" s="48">
        <v>411100</v>
      </c>
      <c r="B699" s="49" t="s">
        <v>88</v>
      </c>
      <c r="C699" s="58">
        <v>7923500</v>
      </c>
      <c r="D699" s="58">
        <v>0</v>
      </c>
    </row>
    <row r="700" spans="1:4" s="30" customFormat="1" x14ac:dyDescent="0.2">
      <c r="A700" s="48">
        <v>411200</v>
      </c>
      <c r="B700" s="49" t="s">
        <v>217</v>
      </c>
      <c r="C700" s="58">
        <v>289400</v>
      </c>
      <c r="D700" s="58">
        <v>0</v>
      </c>
    </row>
    <row r="701" spans="1:4" s="30" customFormat="1" ht="40.5" x14ac:dyDescent="0.2">
      <c r="A701" s="48">
        <v>411300</v>
      </c>
      <c r="B701" s="49" t="s">
        <v>89</v>
      </c>
      <c r="C701" s="58">
        <v>144500</v>
      </c>
      <c r="D701" s="58">
        <v>0</v>
      </c>
    </row>
    <row r="702" spans="1:4" s="30" customFormat="1" x14ac:dyDescent="0.2">
      <c r="A702" s="48">
        <v>411400</v>
      </c>
      <c r="B702" s="49" t="s">
        <v>90</v>
      </c>
      <c r="C702" s="58">
        <v>100000</v>
      </c>
      <c r="D702" s="58">
        <v>0</v>
      </c>
    </row>
    <row r="703" spans="1:4" s="30" customFormat="1" x14ac:dyDescent="0.2">
      <c r="A703" s="46">
        <v>412000</v>
      </c>
      <c r="B703" s="51" t="s">
        <v>209</v>
      </c>
      <c r="C703" s="45">
        <f>SUM(C704:C716)</f>
        <v>1146200</v>
      </c>
      <c r="D703" s="45">
        <f>SUM(D704:D716)</f>
        <v>300000</v>
      </c>
    </row>
    <row r="704" spans="1:4" s="30" customFormat="1" x14ac:dyDescent="0.2">
      <c r="A704" s="56">
        <v>412100</v>
      </c>
      <c r="B704" s="49" t="s">
        <v>91</v>
      </c>
      <c r="C704" s="58">
        <v>12000</v>
      </c>
      <c r="D704" s="58">
        <v>0</v>
      </c>
    </row>
    <row r="705" spans="1:4" s="30" customFormat="1" x14ac:dyDescent="0.2">
      <c r="A705" s="48">
        <v>412200</v>
      </c>
      <c r="B705" s="49" t="s">
        <v>218</v>
      </c>
      <c r="C705" s="58">
        <v>200000</v>
      </c>
      <c r="D705" s="58">
        <v>0</v>
      </c>
    </row>
    <row r="706" spans="1:4" s="30" customFormat="1" x14ac:dyDescent="0.2">
      <c r="A706" s="48">
        <v>412300</v>
      </c>
      <c r="B706" s="49" t="s">
        <v>92</v>
      </c>
      <c r="C706" s="58">
        <v>21600.000000000004</v>
      </c>
      <c r="D706" s="58">
        <v>0</v>
      </c>
    </row>
    <row r="707" spans="1:4" s="30" customFormat="1" x14ac:dyDescent="0.2">
      <c r="A707" s="48">
        <v>412400</v>
      </c>
      <c r="B707" s="49" t="s">
        <v>93</v>
      </c>
      <c r="C707" s="58">
        <v>23000</v>
      </c>
      <c r="D707" s="58">
        <v>0</v>
      </c>
    </row>
    <row r="708" spans="1:4" s="30" customFormat="1" x14ac:dyDescent="0.2">
      <c r="A708" s="48">
        <v>412500</v>
      </c>
      <c r="B708" s="49" t="s">
        <v>94</v>
      </c>
      <c r="C708" s="58">
        <v>170000</v>
      </c>
      <c r="D708" s="58">
        <v>0</v>
      </c>
    </row>
    <row r="709" spans="1:4" s="30" customFormat="1" x14ac:dyDescent="0.2">
      <c r="A709" s="48">
        <v>412600</v>
      </c>
      <c r="B709" s="49" t="s">
        <v>219</v>
      </c>
      <c r="C709" s="58">
        <v>300000</v>
      </c>
      <c r="D709" s="58">
        <v>0</v>
      </c>
    </row>
    <row r="710" spans="1:4" s="30" customFormat="1" x14ac:dyDescent="0.2">
      <c r="A710" s="48">
        <v>412700</v>
      </c>
      <c r="B710" s="49" t="s">
        <v>206</v>
      </c>
      <c r="C710" s="58">
        <v>265600</v>
      </c>
      <c r="D710" s="58">
        <v>0</v>
      </c>
    </row>
    <row r="711" spans="1:4" s="30" customFormat="1" x14ac:dyDescent="0.2">
      <c r="A711" s="48">
        <v>412900</v>
      </c>
      <c r="B711" s="53" t="s">
        <v>533</v>
      </c>
      <c r="C711" s="58">
        <v>3500</v>
      </c>
      <c r="D711" s="58">
        <v>0</v>
      </c>
    </row>
    <row r="712" spans="1:4" s="30" customFormat="1" x14ac:dyDescent="0.2">
      <c r="A712" s="48">
        <v>412900</v>
      </c>
      <c r="B712" s="53" t="s">
        <v>301</v>
      </c>
      <c r="C712" s="58">
        <v>102300</v>
      </c>
      <c r="D712" s="58">
        <v>0</v>
      </c>
    </row>
    <row r="713" spans="1:4" s="30" customFormat="1" x14ac:dyDescent="0.2">
      <c r="A713" s="48">
        <v>412900</v>
      </c>
      <c r="B713" s="53" t="s">
        <v>319</v>
      </c>
      <c r="C713" s="58">
        <v>4000</v>
      </c>
      <c r="D713" s="58">
        <v>0</v>
      </c>
    </row>
    <row r="714" spans="1:4" s="30" customFormat="1" x14ac:dyDescent="0.2">
      <c r="A714" s="48">
        <v>412900</v>
      </c>
      <c r="B714" s="53" t="s">
        <v>320</v>
      </c>
      <c r="C714" s="58">
        <v>30100</v>
      </c>
      <c r="D714" s="58">
        <v>0</v>
      </c>
    </row>
    <row r="715" spans="1:4" s="30" customFormat="1" x14ac:dyDescent="0.2">
      <c r="A715" s="48">
        <v>412900</v>
      </c>
      <c r="B715" s="53" t="s">
        <v>321</v>
      </c>
      <c r="C715" s="58">
        <v>14100.000000000002</v>
      </c>
      <c r="D715" s="58">
        <v>0</v>
      </c>
    </row>
    <row r="716" spans="1:4" s="30" customFormat="1" x14ac:dyDescent="0.2">
      <c r="A716" s="48">
        <v>412900</v>
      </c>
      <c r="B716" s="53" t="s">
        <v>303</v>
      </c>
      <c r="C716" s="58">
        <v>0</v>
      </c>
      <c r="D716" s="58">
        <v>300000</v>
      </c>
    </row>
    <row r="717" spans="1:4" s="30" customFormat="1" x14ac:dyDescent="0.2">
      <c r="A717" s="46">
        <v>510000</v>
      </c>
      <c r="B717" s="51" t="s">
        <v>153</v>
      </c>
      <c r="C717" s="45">
        <f>C718+C722+C720</f>
        <v>183000</v>
      </c>
      <c r="D717" s="45">
        <f>D718+D722+D720</f>
        <v>10724400</v>
      </c>
    </row>
    <row r="718" spans="1:4" s="30" customFormat="1" x14ac:dyDescent="0.2">
      <c r="A718" s="46">
        <v>511000</v>
      </c>
      <c r="B718" s="51" t="s">
        <v>154</v>
      </c>
      <c r="C718" s="45">
        <f>SUM(C719:C719)</f>
        <v>150000</v>
      </c>
      <c r="D718" s="45">
        <f>SUM(D719:D719)</f>
        <v>10724400</v>
      </c>
    </row>
    <row r="719" spans="1:4" s="30" customFormat="1" x14ac:dyDescent="0.2">
      <c r="A719" s="48">
        <v>511300</v>
      </c>
      <c r="B719" s="49" t="s">
        <v>157</v>
      </c>
      <c r="C719" s="58">
        <v>150000</v>
      </c>
      <c r="D719" s="58">
        <v>10724400</v>
      </c>
    </row>
    <row r="720" spans="1:4" s="55" customFormat="1" x14ac:dyDescent="0.2">
      <c r="A720" s="46">
        <v>513000</v>
      </c>
      <c r="B720" s="51" t="s">
        <v>162</v>
      </c>
      <c r="C720" s="81">
        <f t="shared" ref="C720:D720" si="169">C721</f>
        <v>8000</v>
      </c>
      <c r="D720" s="81">
        <f t="shared" si="169"/>
        <v>0</v>
      </c>
    </row>
    <row r="721" spans="1:4" s="30" customFormat="1" x14ac:dyDescent="0.2">
      <c r="A721" s="48">
        <v>513700</v>
      </c>
      <c r="B721" s="49" t="s">
        <v>163</v>
      </c>
      <c r="C721" s="58">
        <v>8000</v>
      </c>
      <c r="D721" s="58">
        <v>0</v>
      </c>
    </row>
    <row r="722" spans="1:4" s="55" customFormat="1" x14ac:dyDescent="0.2">
      <c r="A722" s="46">
        <v>516000</v>
      </c>
      <c r="B722" s="51" t="s">
        <v>164</v>
      </c>
      <c r="C722" s="45">
        <f t="shared" ref="C722" si="170">C723</f>
        <v>25000</v>
      </c>
      <c r="D722" s="45">
        <f t="shared" ref="D722" si="171">D723</f>
        <v>0</v>
      </c>
    </row>
    <row r="723" spans="1:4" s="30" customFormat="1" x14ac:dyDescent="0.2">
      <c r="A723" s="48">
        <v>516100</v>
      </c>
      <c r="B723" s="49" t="s">
        <v>164</v>
      </c>
      <c r="C723" s="58">
        <v>25000</v>
      </c>
      <c r="D723" s="58">
        <v>0</v>
      </c>
    </row>
    <row r="724" spans="1:4" s="55" customFormat="1" x14ac:dyDescent="0.2">
      <c r="A724" s="46">
        <v>630000</v>
      </c>
      <c r="B724" s="51" t="s">
        <v>194</v>
      </c>
      <c r="C724" s="45">
        <f>C725+0</f>
        <v>135000</v>
      </c>
      <c r="D724" s="45">
        <f>D725+0</f>
        <v>0</v>
      </c>
    </row>
    <row r="725" spans="1:4" s="55" customFormat="1" x14ac:dyDescent="0.2">
      <c r="A725" s="46">
        <v>638000</v>
      </c>
      <c r="B725" s="51" t="s">
        <v>127</v>
      </c>
      <c r="C725" s="45">
        <f t="shared" ref="C725" si="172">C726</f>
        <v>135000</v>
      </c>
      <c r="D725" s="45">
        <f t="shared" ref="D725" si="173">D726</f>
        <v>0</v>
      </c>
    </row>
    <row r="726" spans="1:4" s="30" customFormat="1" x14ac:dyDescent="0.2">
      <c r="A726" s="48">
        <v>638100</v>
      </c>
      <c r="B726" s="49" t="s">
        <v>199</v>
      </c>
      <c r="C726" s="58">
        <v>135000</v>
      </c>
      <c r="D726" s="58">
        <v>0</v>
      </c>
    </row>
    <row r="727" spans="1:4" s="30" customFormat="1" x14ac:dyDescent="0.2">
      <c r="A727" s="89"/>
      <c r="B727" s="83" t="s">
        <v>236</v>
      </c>
      <c r="C727" s="87">
        <f>C697+C717+C724+0</f>
        <v>9921600</v>
      </c>
      <c r="D727" s="87">
        <f>D697+D717+D724+0</f>
        <v>11024400</v>
      </c>
    </row>
    <row r="728" spans="1:4" s="30" customFormat="1" x14ac:dyDescent="0.2">
      <c r="A728" s="66"/>
      <c r="B728" s="44"/>
      <c r="C728" s="67"/>
      <c r="D728" s="67"/>
    </row>
    <row r="729" spans="1:4" s="30" customFormat="1" x14ac:dyDescent="0.2">
      <c r="A729" s="66"/>
      <c r="B729" s="44"/>
      <c r="C729" s="67"/>
      <c r="D729" s="67"/>
    </row>
    <row r="730" spans="1:4" s="30" customFormat="1" x14ac:dyDescent="0.2">
      <c r="A730" s="48" t="s">
        <v>561</v>
      </c>
      <c r="B730" s="51"/>
      <c r="C730" s="67"/>
      <c r="D730" s="67"/>
    </row>
    <row r="731" spans="1:4" s="30" customFormat="1" x14ac:dyDescent="0.2">
      <c r="A731" s="48" t="s">
        <v>243</v>
      </c>
      <c r="B731" s="51"/>
      <c r="C731" s="67"/>
      <c r="D731" s="67"/>
    </row>
    <row r="732" spans="1:4" s="30" customFormat="1" x14ac:dyDescent="0.2">
      <c r="A732" s="48" t="s">
        <v>348</v>
      </c>
      <c r="B732" s="51"/>
      <c r="C732" s="67"/>
      <c r="D732" s="67"/>
    </row>
    <row r="733" spans="1:4" s="30" customFormat="1" x14ac:dyDescent="0.2">
      <c r="A733" s="48" t="s">
        <v>532</v>
      </c>
      <c r="B733" s="51"/>
      <c r="C733" s="67"/>
      <c r="D733" s="67"/>
    </row>
    <row r="734" spans="1:4" s="30" customFormat="1" x14ac:dyDescent="0.2">
      <c r="A734" s="48"/>
      <c r="B734" s="79"/>
      <c r="C734" s="67"/>
      <c r="D734" s="67"/>
    </row>
    <row r="735" spans="1:4" s="55" customFormat="1" x14ac:dyDescent="0.2">
      <c r="A735" s="46">
        <v>410000</v>
      </c>
      <c r="B735" s="47" t="s">
        <v>87</v>
      </c>
      <c r="C735" s="45">
        <f t="shared" ref="C735" si="174">C736+C741</f>
        <v>1232300</v>
      </c>
      <c r="D735" s="45">
        <f t="shared" ref="D735" si="175">D736+D741</f>
        <v>0</v>
      </c>
    </row>
    <row r="736" spans="1:4" s="55" customFormat="1" x14ac:dyDescent="0.2">
      <c r="A736" s="46">
        <v>411000</v>
      </c>
      <c r="B736" s="47" t="s">
        <v>204</v>
      </c>
      <c r="C736" s="45">
        <f t="shared" ref="C736" si="176">SUM(C737:C740)</f>
        <v>767700</v>
      </c>
      <c r="D736" s="45">
        <f t="shared" ref="D736" si="177">SUM(D737:D740)</f>
        <v>0</v>
      </c>
    </row>
    <row r="737" spans="1:4" s="30" customFormat="1" x14ac:dyDescent="0.2">
      <c r="A737" s="48">
        <v>411100</v>
      </c>
      <c r="B737" s="49" t="s">
        <v>88</v>
      </c>
      <c r="C737" s="58">
        <v>707000</v>
      </c>
      <c r="D737" s="58">
        <v>0</v>
      </c>
    </row>
    <row r="738" spans="1:4" s="30" customFormat="1" x14ac:dyDescent="0.2">
      <c r="A738" s="48">
        <v>411200</v>
      </c>
      <c r="B738" s="49" t="s">
        <v>217</v>
      </c>
      <c r="C738" s="58">
        <v>42000</v>
      </c>
      <c r="D738" s="58">
        <v>0</v>
      </c>
    </row>
    <row r="739" spans="1:4" s="30" customFormat="1" ht="40.5" x14ac:dyDescent="0.2">
      <c r="A739" s="48">
        <v>411300</v>
      </c>
      <c r="B739" s="49" t="s">
        <v>89</v>
      </c>
      <c r="C739" s="58">
        <v>10500</v>
      </c>
      <c r="D739" s="58">
        <v>0</v>
      </c>
    </row>
    <row r="740" spans="1:4" s="30" customFormat="1" x14ac:dyDescent="0.2">
      <c r="A740" s="48">
        <v>411400</v>
      </c>
      <c r="B740" s="49" t="s">
        <v>90</v>
      </c>
      <c r="C740" s="58">
        <v>8200</v>
      </c>
      <c r="D740" s="58">
        <v>0</v>
      </c>
    </row>
    <row r="741" spans="1:4" s="55" customFormat="1" x14ac:dyDescent="0.2">
      <c r="A741" s="46">
        <v>412000</v>
      </c>
      <c r="B741" s="51" t="s">
        <v>209</v>
      </c>
      <c r="C741" s="45">
        <f>SUM(C742:C753)</f>
        <v>464600</v>
      </c>
      <c r="D741" s="45">
        <f>SUM(D742:D753)</f>
        <v>0</v>
      </c>
    </row>
    <row r="742" spans="1:4" s="30" customFormat="1" x14ac:dyDescent="0.2">
      <c r="A742" s="56">
        <v>412100</v>
      </c>
      <c r="B742" s="49" t="s">
        <v>91</v>
      </c>
      <c r="C742" s="58">
        <v>7999.9999999999982</v>
      </c>
      <c r="D742" s="58">
        <v>0</v>
      </c>
    </row>
    <row r="743" spans="1:4" s="30" customFormat="1" x14ac:dyDescent="0.2">
      <c r="A743" s="48">
        <v>412200</v>
      </c>
      <c r="B743" s="49" t="s">
        <v>218</v>
      </c>
      <c r="C743" s="58">
        <v>25000</v>
      </c>
      <c r="D743" s="58">
        <v>0</v>
      </c>
    </row>
    <row r="744" spans="1:4" s="30" customFormat="1" x14ac:dyDescent="0.2">
      <c r="A744" s="48">
        <v>412300</v>
      </c>
      <c r="B744" s="49" t="s">
        <v>92</v>
      </c>
      <c r="C744" s="58">
        <v>6000</v>
      </c>
      <c r="D744" s="58">
        <v>0</v>
      </c>
    </row>
    <row r="745" spans="1:4" s="30" customFormat="1" x14ac:dyDescent="0.2">
      <c r="A745" s="48">
        <v>412400</v>
      </c>
      <c r="B745" s="49" t="s">
        <v>93</v>
      </c>
      <c r="C745" s="58">
        <v>8000</v>
      </c>
      <c r="D745" s="58">
        <v>0</v>
      </c>
    </row>
    <row r="746" spans="1:4" s="30" customFormat="1" x14ac:dyDescent="0.2">
      <c r="A746" s="48">
        <v>412500</v>
      </c>
      <c r="B746" s="49" t="s">
        <v>94</v>
      </c>
      <c r="C746" s="58">
        <v>27000</v>
      </c>
      <c r="D746" s="58">
        <v>0</v>
      </c>
    </row>
    <row r="747" spans="1:4" s="30" customFormat="1" x14ac:dyDescent="0.2">
      <c r="A747" s="48">
        <v>412600</v>
      </c>
      <c r="B747" s="49" t="s">
        <v>219</v>
      </c>
      <c r="C747" s="58">
        <v>77000</v>
      </c>
      <c r="D747" s="58">
        <v>0</v>
      </c>
    </row>
    <row r="748" spans="1:4" s="30" customFormat="1" x14ac:dyDescent="0.2">
      <c r="A748" s="48">
        <v>412700</v>
      </c>
      <c r="B748" s="49" t="s">
        <v>206</v>
      </c>
      <c r="C748" s="58">
        <v>25000</v>
      </c>
      <c r="D748" s="58">
        <v>0</v>
      </c>
    </row>
    <row r="749" spans="1:4" s="30" customFormat="1" x14ac:dyDescent="0.2">
      <c r="A749" s="48">
        <v>412900</v>
      </c>
      <c r="B749" s="53" t="s">
        <v>533</v>
      </c>
      <c r="C749" s="58">
        <v>600</v>
      </c>
      <c r="D749" s="58">
        <v>0</v>
      </c>
    </row>
    <row r="750" spans="1:4" s="30" customFormat="1" x14ac:dyDescent="0.2">
      <c r="A750" s="48">
        <v>412900</v>
      </c>
      <c r="B750" s="53" t="s">
        <v>301</v>
      </c>
      <c r="C750" s="58">
        <v>35000</v>
      </c>
      <c r="D750" s="58">
        <v>0</v>
      </c>
    </row>
    <row r="751" spans="1:4" s="30" customFormat="1" x14ac:dyDescent="0.2">
      <c r="A751" s="48">
        <v>412900</v>
      </c>
      <c r="B751" s="53" t="s">
        <v>319</v>
      </c>
      <c r="C751" s="58">
        <v>240000</v>
      </c>
      <c r="D751" s="58">
        <v>0</v>
      </c>
    </row>
    <row r="752" spans="1:4" s="30" customFormat="1" x14ac:dyDescent="0.2">
      <c r="A752" s="48">
        <v>412900</v>
      </c>
      <c r="B752" s="53" t="s">
        <v>320</v>
      </c>
      <c r="C752" s="58">
        <v>10000</v>
      </c>
      <c r="D752" s="58">
        <v>0</v>
      </c>
    </row>
    <row r="753" spans="1:4" s="30" customFormat="1" x14ac:dyDescent="0.2">
      <c r="A753" s="48">
        <v>412900</v>
      </c>
      <c r="B753" s="53" t="s">
        <v>321</v>
      </c>
      <c r="C753" s="58">
        <v>3000</v>
      </c>
      <c r="D753" s="58">
        <v>0</v>
      </c>
    </row>
    <row r="754" spans="1:4" s="55" customFormat="1" x14ac:dyDescent="0.2">
      <c r="A754" s="46">
        <v>510000</v>
      </c>
      <c r="B754" s="51" t="s">
        <v>153</v>
      </c>
      <c r="C754" s="45">
        <f>C755+C757</f>
        <v>40000</v>
      </c>
      <c r="D754" s="45">
        <f>D755+D757</f>
        <v>0</v>
      </c>
    </row>
    <row r="755" spans="1:4" s="55" customFormat="1" x14ac:dyDescent="0.2">
      <c r="A755" s="46">
        <v>511000</v>
      </c>
      <c r="B755" s="51" t="s">
        <v>154</v>
      </c>
      <c r="C755" s="45">
        <f>C756+0</f>
        <v>15000</v>
      </c>
      <c r="D755" s="45">
        <f>D756+0</f>
        <v>0</v>
      </c>
    </row>
    <row r="756" spans="1:4" s="30" customFormat="1" x14ac:dyDescent="0.2">
      <c r="A756" s="48">
        <v>511300</v>
      </c>
      <c r="B756" s="49" t="s">
        <v>157</v>
      </c>
      <c r="C756" s="58">
        <v>15000</v>
      </c>
      <c r="D756" s="58">
        <v>0</v>
      </c>
    </row>
    <row r="757" spans="1:4" s="55" customFormat="1" x14ac:dyDescent="0.2">
      <c r="A757" s="46">
        <v>516000</v>
      </c>
      <c r="B757" s="51" t="s">
        <v>164</v>
      </c>
      <c r="C757" s="45">
        <f t="shared" ref="C757" si="178">C758</f>
        <v>25000</v>
      </c>
      <c r="D757" s="45">
        <f t="shared" ref="D757" si="179">D758</f>
        <v>0</v>
      </c>
    </row>
    <row r="758" spans="1:4" s="30" customFormat="1" x14ac:dyDescent="0.2">
      <c r="A758" s="48">
        <v>516100</v>
      </c>
      <c r="B758" s="49" t="s">
        <v>164</v>
      </c>
      <c r="C758" s="58">
        <v>25000</v>
      </c>
      <c r="D758" s="58">
        <v>0</v>
      </c>
    </row>
    <row r="759" spans="1:4" s="55" customFormat="1" x14ac:dyDescent="0.2">
      <c r="A759" s="46">
        <v>630000</v>
      </c>
      <c r="B759" s="51" t="s">
        <v>194</v>
      </c>
      <c r="C759" s="45">
        <f t="shared" ref="C759:C760" si="180">C760</f>
        <v>22000</v>
      </c>
      <c r="D759" s="45">
        <f t="shared" ref="D759:D760" si="181">D760</f>
        <v>0</v>
      </c>
    </row>
    <row r="760" spans="1:4" s="55" customFormat="1" x14ac:dyDescent="0.2">
      <c r="A760" s="46">
        <v>638000</v>
      </c>
      <c r="B760" s="51" t="s">
        <v>127</v>
      </c>
      <c r="C760" s="45">
        <f t="shared" si="180"/>
        <v>22000</v>
      </c>
      <c r="D760" s="45">
        <f t="shared" si="181"/>
        <v>0</v>
      </c>
    </row>
    <row r="761" spans="1:4" s="30" customFormat="1" x14ac:dyDescent="0.2">
      <c r="A761" s="48">
        <v>638100</v>
      </c>
      <c r="B761" s="49" t="s">
        <v>199</v>
      </c>
      <c r="C761" s="58">
        <v>22000</v>
      </c>
      <c r="D761" s="58">
        <v>0</v>
      </c>
    </row>
    <row r="762" spans="1:4" s="30" customFormat="1" x14ac:dyDescent="0.2">
      <c r="A762" s="93"/>
      <c r="B762" s="94" t="s">
        <v>236</v>
      </c>
      <c r="C762" s="88">
        <f>C735+C754+C759</f>
        <v>1294300</v>
      </c>
      <c r="D762" s="88">
        <f>D735+D754+D759</f>
        <v>0</v>
      </c>
    </row>
    <row r="763" spans="1:4" s="30" customFormat="1" x14ac:dyDescent="0.2">
      <c r="A763" s="66"/>
      <c r="B763" s="44"/>
      <c r="C763" s="67"/>
      <c r="D763" s="67"/>
    </row>
    <row r="764" spans="1:4" s="30" customFormat="1" x14ac:dyDescent="0.2">
      <c r="A764" s="66"/>
      <c r="B764" s="44"/>
      <c r="C764" s="67"/>
      <c r="D764" s="67"/>
    </row>
    <row r="765" spans="1:4" s="30" customFormat="1" x14ac:dyDescent="0.2">
      <c r="A765" s="48" t="s">
        <v>562</v>
      </c>
      <c r="B765" s="44"/>
      <c r="C765" s="67"/>
      <c r="D765" s="67"/>
    </row>
    <row r="766" spans="1:4" s="30" customFormat="1" x14ac:dyDescent="0.2">
      <c r="A766" s="48" t="s">
        <v>243</v>
      </c>
      <c r="B766" s="44"/>
      <c r="C766" s="67"/>
      <c r="D766" s="67"/>
    </row>
    <row r="767" spans="1:4" s="30" customFormat="1" x14ac:dyDescent="0.2">
      <c r="A767" s="48" t="s">
        <v>349</v>
      </c>
      <c r="B767" s="44"/>
      <c r="C767" s="67"/>
      <c r="D767" s="67"/>
    </row>
    <row r="768" spans="1:4" s="30" customFormat="1" x14ac:dyDescent="0.2">
      <c r="A768" s="48" t="s">
        <v>532</v>
      </c>
      <c r="B768" s="44"/>
      <c r="C768" s="67"/>
      <c r="D768" s="67"/>
    </row>
    <row r="769" spans="1:4" s="30" customFormat="1" x14ac:dyDescent="0.2">
      <c r="A769" s="66"/>
      <c r="B769" s="44"/>
      <c r="C769" s="67"/>
      <c r="D769" s="67"/>
    </row>
    <row r="770" spans="1:4" s="55" customFormat="1" x14ac:dyDescent="0.2">
      <c r="A770" s="46">
        <v>410000</v>
      </c>
      <c r="B770" s="47" t="s">
        <v>87</v>
      </c>
      <c r="C770" s="45">
        <f>C771+C776+C798+C791+C789+0+C805</f>
        <v>7197500</v>
      </c>
      <c r="D770" s="45">
        <f>D771+D776+D798+D791+D789+0+D805</f>
        <v>0</v>
      </c>
    </row>
    <row r="771" spans="1:4" s="55" customFormat="1" x14ac:dyDescent="0.2">
      <c r="A771" s="46">
        <v>411000</v>
      </c>
      <c r="B771" s="47" t="s">
        <v>204</v>
      </c>
      <c r="C771" s="45">
        <f t="shared" ref="C771" si="182">SUM(C772:C775)</f>
        <v>2437900</v>
      </c>
      <c r="D771" s="45">
        <f t="shared" ref="D771" si="183">SUM(D772:D775)</f>
        <v>0</v>
      </c>
    </row>
    <row r="772" spans="1:4" s="30" customFormat="1" x14ac:dyDescent="0.2">
      <c r="A772" s="48">
        <v>411100</v>
      </c>
      <c r="B772" s="49" t="s">
        <v>88</v>
      </c>
      <c r="C772" s="58">
        <v>2235000</v>
      </c>
      <c r="D772" s="58">
        <v>0</v>
      </c>
    </row>
    <row r="773" spans="1:4" s="30" customFormat="1" x14ac:dyDescent="0.2">
      <c r="A773" s="48">
        <v>411200</v>
      </c>
      <c r="B773" s="49" t="s">
        <v>217</v>
      </c>
      <c r="C773" s="58">
        <v>68000</v>
      </c>
      <c r="D773" s="58">
        <v>0</v>
      </c>
    </row>
    <row r="774" spans="1:4" s="30" customFormat="1" ht="40.5" x14ac:dyDescent="0.2">
      <c r="A774" s="48">
        <v>411300</v>
      </c>
      <c r="B774" s="49" t="s">
        <v>89</v>
      </c>
      <c r="C774" s="58">
        <v>59900</v>
      </c>
      <c r="D774" s="58">
        <v>0</v>
      </c>
    </row>
    <row r="775" spans="1:4" s="30" customFormat="1" x14ac:dyDescent="0.2">
      <c r="A775" s="48">
        <v>411400</v>
      </c>
      <c r="B775" s="49" t="s">
        <v>90</v>
      </c>
      <c r="C775" s="58">
        <v>75000</v>
      </c>
      <c r="D775" s="58">
        <v>0</v>
      </c>
    </row>
    <row r="776" spans="1:4" s="55" customFormat="1" x14ac:dyDescent="0.2">
      <c r="A776" s="46">
        <v>412000</v>
      </c>
      <c r="B776" s="51" t="s">
        <v>209</v>
      </c>
      <c r="C776" s="45">
        <f t="shared" ref="C776" si="184">SUM(C777:C788)</f>
        <v>229800</v>
      </c>
      <c r="D776" s="45">
        <f t="shared" ref="D776" si="185">SUM(D777:D788)</f>
        <v>0</v>
      </c>
    </row>
    <row r="777" spans="1:4" s="30" customFormat="1" x14ac:dyDescent="0.2">
      <c r="A777" s="48">
        <v>412100</v>
      </c>
      <c r="B777" s="49" t="s">
        <v>91</v>
      </c>
      <c r="C777" s="58">
        <v>900</v>
      </c>
      <c r="D777" s="58">
        <v>0</v>
      </c>
    </row>
    <row r="778" spans="1:4" s="30" customFormat="1" x14ac:dyDescent="0.2">
      <c r="A778" s="48">
        <v>412200</v>
      </c>
      <c r="B778" s="49" t="s">
        <v>218</v>
      </c>
      <c r="C778" s="58">
        <v>33000</v>
      </c>
      <c r="D778" s="58">
        <v>0</v>
      </c>
    </row>
    <row r="779" spans="1:4" s="30" customFormat="1" x14ac:dyDescent="0.2">
      <c r="A779" s="48">
        <v>412300</v>
      </c>
      <c r="B779" s="49" t="s">
        <v>92</v>
      </c>
      <c r="C779" s="58">
        <v>29000</v>
      </c>
      <c r="D779" s="58">
        <v>0</v>
      </c>
    </row>
    <row r="780" spans="1:4" s="30" customFormat="1" x14ac:dyDescent="0.2">
      <c r="A780" s="48">
        <v>412500</v>
      </c>
      <c r="B780" s="49" t="s">
        <v>94</v>
      </c>
      <c r="C780" s="58">
        <v>26999.999999999996</v>
      </c>
      <c r="D780" s="58">
        <v>0</v>
      </c>
    </row>
    <row r="781" spans="1:4" s="30" customFormat="1" x14ac:dyDescent="0.2">
      <c r="A781" s="48">
        <v>412600</v>
      </c>
      <c r="B781" s="49" t="s">
        <v>219</v>
      </c>
      <c r="C781" s="58">
        <v>71000</v>
      </c>
      <c r="D781" s="58">
        <v>0</v>
      </c>
    </row>
    <row r="782" spans="1:4" s="30" customFormat="1" x14ac:dyDescent="0.2">
      <c r="A782" s="48">
        <v>412700</v>
      </c>
      <c r="B782" s="49" t="s">
        <v>206</v>
      </c>
      <c r="C782" s="58">
        <v>27100.000000000004</v>
      </c>
      <c r="D782" s="58">
        <v>0</v>
      </c>
    </row>
    <row r="783" spans="1:4" s="30" customFormat="1" x14ac:dyDescent="0.2">
      <c r="A783" s="48">
        <v>412900</v>
      </c>
      <c r="B783" s="53" t="s">
        <v>533</v>
      </c>
      <c r="C783" s="58">
        <v>1000</v>
      </c>
      <c r="D783" s="58">
        <v>0</v>
      </c>
    </row>
    <row r="784" spans="1:4" s="30" customFormat="1" x14ac:dyDescent="0.2">
      <c r="A784" s="48">
        <v>412900</v>
      </c>
      <c r="B784" s="53" t="s">
        <v>301</v>
      </c>
      <c r="C784" s="58">
        <v>25000</v>
      </c>
      <c r="D784" s="58">
        <v>0</v>
      </c>
    </row>
    <row r="785" spans="1:4" s="30" customFormat="1" x14ac:dyDescent="0.2">
      <c r="A785" s="48">
        <v>412900</v>
      </c>
      <c r="B785" s="53" t="s">
        <v>319</v>
      </c>
      <c r="C785" s="58">
        <v>4000</v>
      </c>
      <c r="D785" s="58">
        <v>0</v>
      </c>
    </row>
    <row r="786" spans="1:4" s="30" customFormat="1" x14ac:dyDescent="0.2">
      <c r="A786" s="48">
        <v>412900</v>
      </c>
      <c r="B786" s="53" t="s">
        <v>320</v>
      </c>
      <c r="C786" s="58">
        <v>5800</v>
      </c>
      <c r="D786" s="58">
        <v>0</v>
      </c>
    </row>
    <row r="787" spans="1:4" s="30" customFormat="1" x14ac:dyDescent="0.2">
      <c r="A787" s="48">
        <v>412900</v>
      </c>
      <c r="B787" s="53" t="s">
        <v>321</v>
      </c>
      <c r="C787" s="58">
        <v>5000</v>
      </c>
      <c r="D787" s="58">
        <v>0</v>
      </c>
    </row>
    <row r="788" spans="1:4" s="30" customFormat="1" x14ac:dyDescent="0.2">
      <c r="A788" s="48">
        <v>412900</v>
      </c>
      <c r="B788" s="49" t="s">
        <v>303</v>
      </c>
      <c r="C788" s="58">
        <v>1000</v>
      </c>
      <c r="D788" s="58">
        <v>0</v>
      </c>
    </row>
    <row r="789" spans="1:4" s="55" customFormat="1" x14ac:dyDescent="0.2">
      <c r="A789" s="46">
        <v>413000</v>
      </c>
      <c r="B789" s="51" t="s">
        <v>210</v>
      </c>
      <c r="C789" s="45">
        <f t="shared" ref="C789" si="186">C790</f>
        <v>1500</v>
      </c>
      <c r="D789" s="45">
        <f t="shared" ref="D789" si="187">D790</f>
        <v>0</v>
      </c>
    </row>
    <row r="790" spans="1:4" s="30" customFormat="1" x14ac:dyDescent="0.2">
      <c r="A790" s="48">
        <v>413900</v>
      </c>
      <c r="B790" s="49" t="s">
        <v>99</v>
      </c>
      <c r="C790" s="58">
        <v>1500</v>
      </c>
      <c r="D790" s="58">
        <v>0</v>
      </c>
    </row>
    <row r="791" spans="1:4" s="55" customFormat="1" x14ac:dyDescent="0.2">
      <c r="A791" s="46">
        <v>415000</v>
      </c>
      <c r="B791" s="51" t="s">
        <v>50</v>
      </c>
      <c r="C791" s="45">
        <f>SUM(C792:C797)</f>
        <v>776000</v>
      </c>
      <c r="D791" s="45">
        <f>SUM(D792:D797)</f>
        <v>0</v>
      </c>
    </row>
    <row r="792" spans="1:4" s="30" customFormat="1" x14ac:dyDescent="0.2">
      <c r="A792" s="90">
        <v>415200</v>
      </c>
      <c r="B792" s="95" t="s">
        <v>350</v>
      </c>
      <c r="C792" s="58">
        <v>35000</v>
      </c>
      <c r="D792" s="58">
        <v>0</v>
      </c>
    </row>
    <row r="793" spans="1:4" s="30" customFormat="1" x14ac:dyDescent="0.2">
      <c r="A793" s="48">
        <v>415200</v>
      </c>
      <c r="B793" s="49" t="s">
        <v>563</v>
      </c>
      <c r="C793" s="58">
        <v>296000</v>
      </c>
      <c r="D793" s="58">
        <v>0</v>
      </c>
    </row>
    <row r="794" spans="1:4" s="30" customFormat="1" x14ac:dyDescent="0.2">
      <c r="A794" s="48">
        <v>415200</v>
      </c>
      <c r="B794" s="49" t="s">
        <v>289</v>
      </c>
      <c r="C794" s="58">
        <v>180000</v>
      </c>
      <c r="D794" s="58">
        <v>0</v>
      </c>
    </row>
    <row r="795" spans="1:4" s="30" customFormat="1" x14ac:dyDescent="0.2">
      <c r="A795" s="48">
        <v>415200</v>
      </c>
      <c r="B795" s="49" t="s">
        <v>351</v>
      </c>
      <c r="C795" s="58">
        <v>90000</v>
      </c>
      <c r="D795" s="58">
        <v>0</v>
      </c>
    </row>
    <row r="796" spans="1:4" s="30" customFormat="1" x14ac:dyDescent="0.2">
      <c r="A796" s="48">
        <v>415200</v>
      </c>
      <c r="B796" s="49" t="s">
        <v>352</v>
      </c>
      <c r="C796" s="58">
        <v>40000</v>
      </c>
      <c r="D796" s="58">
        <v>0</v>
      </c>
    </row>
    <row r="797" spans="1:4" s="30" customFormat="1" x14ac:dyDescent="0.2">
      <c r="A797" s="48">
        <v>415200</v>
      </c>
      <c r="B797" s="49" t="s">
        <v>268</v>
      </c>
      <c r="C797" s="58">
        <v>135000</v>
      </c>
      <c r="D797" s="58">
        <v>0</v>
      </c>
    </row>
    <row r="798" spans="1:4" s="55" customFormat="1" x14ac:dyDescent="0.2">
      <c r="A798" s="46">
        <v>416000</v>
      </c>
      <c r="B798" s="51" t="s">
        <v>211</v>
      </c>
      <c r="C798" s="45">
        <f>SUM(C799:C804)</f>
        <v>3743000</v>
      </c>
      <c r="D798" s="45">
        <f>SUM(D799:D804)</f>
        <v>0</v>
      </c>
    </row>
    <row r="799" spans="1:4" s="30" customFormat="1" x14ac:dyDescent="0.2">
      <c r="A799" s="48">
        <v>416100</v>
      </c>
      <c r="B799" s="49" t="s">
        <v>564</v>
      </c>
      <c r="C799" s="58">
        <v>1479000</v>
      </c>
      <c r="D799" s="58">
        <v>0</v>
      </c>
    </row>
    <row r="800" spans="1:4" s="30" customFormat="1" x14ac:dyDescent="0.2">
      <c r="A800" s="48">
        <v>416100</v>
      </c>
      <c r="B800" s="49" t="s">
        <v>565</v>
      </c>
      <c r="C800" s="58">
        <v>638000</v>
      </c>
      <c r="D800" s="58">
        <v>0</v>
      </c>
    </row>
    <row r="801" spans="1:4" s="30" customFormat="1" x14ac:dyDescent="0.2">
      <c r="A801" s="48">
        <v>416100</v>
      </c>
      <c r="B801" s="49" t="s">
        <v>290</v>
      </c>
      <c r="C801" s="58">
        <v>638000</v>
      </c>
      <c r="D801" s="58">
        <v>0</v>
      </c>
    </row>
    <row r="802" spans="1:4" s="30" customFormat="1" x14ac:dyDescent="0.2">
      <c r="A802" s="48">
        <v>416100</v>
      </c>
      <c r="B802" s="49" t="s">
        <v>353</v>
      </c>
      <c r="C802" s="58">
        <v>638000</v>
      </c>
      <c r="D802" s="58">
        <v>0</v>
      </c>
    </row>
    <row r="803" spans="1:4" s="30" customFormat="1" x14ac:dyDescent="0.2">
      <c r="A803" s="48">
        <v>416100</v>
      </c>
      <c r="B803" s="49" t="s">
        <v>244</v>
      </c>
      <c r="C803" s="58">
        <v>50000</v>
      </c>
      <c r="D803" s="58">
        <v>0</v>
      </c>
    </row>
    <row r="804" spans="1:4" s="30" customFormat="1" x14ac:dyDescent="0.2">
      <c r="A804" s="48">
        <v>416100</v>
      </c>
      <c r="B804" s="49" t="s">
        <v>269</v>
      </c>
      <c r="C804" s="58">
        <v>300000</v>
      </c>
      <c r="D804" s="58">
        <v>0</v>
      </c>
    </row>
    <row r="805" spans="1:4" s="55" customFormat="1" ht="40.5" x14ac:dyDescent="0.2">
      <c r="A805" s="46">
        <v>418000</v>
      </c>
      <c r="B805" s="51" t="s">
        <v>213</v>
      </c>
      <c r="C805" s="45">
        <f t="shared" ref="C805" si="188">C806</f>
        <v>9300</v>
      </c>
      <c r="D805" s="45">
        <f t="shared" ref="D805" si="189">D806</f>
        <v>0</v>
      </c>
    </row>
    <row r="806" spans="1:4" s="30" customFormat="1" x14ac:dyDescent="0.2">
      <c r="A806" s="48">
        <v>418400</v>
      </c>
      <c r="B806" s="49" t="s">
        <v>148</v>
      </c>
      <c r="C806" s="58">
        <v>9300</v>
      </c>
      <c r="D806" s="58">
        <v>0</v>
      </c>
    </row>
    <row r="807" spans="1:4" s="55" customFormat="1" x14ac:dyDescent="0.2">
      <c r="A807" s="46">
        <v>480000</v>
      </c>
      <c r="B807" s="51" t="s">
        <v>149</v>
      </c>
      <c r="C807" s="45">
        <f>C808+0</f>
        <v>1080000</v>
      </c>
      <c r="D807" s="45">
        <f>D808+0</f>
        <v>0</v>
      </c>
    </row>
    <row r="808" spans="1:4" s="55" customFormat="1" x14ac:dyDescent="0.2">
      <c r="A808" s="46">
        <v>487000</v>
      </c>
      <c r="B808" s="51" t="s">
        <v>203</v>
      </c>
      <c r="C808" s="45">
        <f>SUM(C809:C812)</f>
        <v>1080000</v>
      </c>
      <c r="D808" s="45">
        <f>SUM(D809:D812)</f>
        <v>0</v>
      </c>
    </row>
    <row r="809" spans="1:4" s="30" customFormat="1" x14ac:dyDescent="0.2">
      <c r="A809" s="48">
        <v>487300</v>
      </c>
      <c r="B809" s="49" t="s">
        <v>354</v>
      </c>
      <c r="C809" s="58">
        <v>272500</v>
      </c>
      <c r="D809" s="58">
        <v>0</v>
      </c>
    </row>
    <row r="810" spans="1:4" s="30" customFormat="1" x14ac:dyDescent="0.2">
      <c r="A810" s="48">
        <v>487300</v>
      </c>
      <c r="B810" s="49" t="s">
        <v>355</v>
      </c>
      <c r="C810" s="58">
        <v>487500</v>
      </c>
      <c r="D810" s="58">
        <v>0</v>
      </c>
    </row>
    <row r="811" spans="1:4" s="30" customFormat="1" x14ac:dyDescent="0.2">
      <c r="A811" s="48">
        <v>487300</v>
      </c>
      <c r="B811" s="49" t="s">
        <v>356</v>
      </c>
      <c r="C811" s="58">
        <v>200000</v>
      </c>
      <c r="D811" s="58">
        <v>0</v>
      </c>
    </row>
    <row r="812" spans="1:4" s="30" customFormat="1" ht="40.5" x14ac:dyDescent="0.2">
      <c r="A812" s="56">
        <v>487400</v>
      </c>
      <c r="B812" s="49" t="s">
        <v>357</v>
      </c>
      <c r="C812" s="58">
        <v>120000</v>
      </c>
      <c r="D812" s="58">
        <v>0</v>
      </c>
    </row>
    <row r="813" spans="1:4" s="55" customFormat="1" x14ac:dyDescent="0.2">
      <c r="A813" s="46">
        <v>510000</v>
      </c>
      <c r="B813" s="51" t="s">
        <v>153</v>
      </c>
      <c r="C813" s="45">
        <f>C814+C817</f>
        <v>1639600</v>
      </c>
      <c r="D813" s="45">
        <f>D814+D817</f>
        <v>0</v>
      </c>
    </row>
    <row r="814" spans="1:4" s="55" customFormat="1" x14ac:dyDescent="0.2">
      <c r="A814" s="46">
        <v>511000</v>
      </c>
      <c r="B814" s="51" t="s">
        <v>154</v>
      </c>
      <c r="C814" s="45">
        <f>SUM(C815:C816)</f>
        <v>1629600</v>
      </c>
      <c r="D814" s="45">
        <f>SUM(D815:D816)</f>
        <v>0</v>
      </c>
    </row>
    <row r="815" spans="1:4" s="30" customFormat="1" x14ac:dyDescent="0.2">
      <c r="A815" s="56">
        <v>511100</v>
      </c>
      <c r="B815" s="49" t="s">
        <v>155</v>
      </c>
      <c r="C815" s="58">
        <v>1620100</v>
      </c>
      <c r="D815" s="58">
        <v>0</v>
      </c>
    </row>
    <row r="816" spans="1:4" s="30" customFormat="1" x14ac:dyDescent="0.2">
      <c r="A816" s="48">
        <v>511300</v>
      </c>
      <c r="B816" s="49" t="s">
        <v>157</v>
      </c>
      <c r="C816" s="58">
        <v>9500</v>
      </c>
      <c r="D816" s="58">
        <v>0</v>
      </c>
    </row>
    <row r="817" spans="1:4" s="55" customFormat="1" x14ac:dyDescent="0.2">
      <c r="A817" s="46">
        <v>516000</v>
      </c>
      <c r="B817" s="51" t="s">
        <v>164</v>
      </c>
      <c r="C817" s="45">
        <f t="shared" ref="C817" si="190">C818</f>
        <v>10000</v>
      </c>
      <c r="D817" s="45">
        <f t="shared" ref="D817" si="191">D818</f>
        <v>0</v>
      </c>
    </row>
    <row r="818" spans="1:4" s="30" customFormat="1" x14ac:dyDescent="0.2">
      <c r="A818" s="48">
        <v>516100</v>
      </c>
      <c r="B818" s="49" t="s">
        <v>164</v>
      </c>
      <c r="C818" s="58">
        <v>10000</v>
      </c>
      <c r="D818" s="58">
        <v>0</v>
      </c>
    </row>
    <row r="819" spans="1:4" s="55" customFormat="1" x14ac:dyDescent="0.2">
      <c r="A819" s="46">
        <v>630000</v>
      </c>
      <c r="B819" s="51" t="s">
        <v>194</v>
      </c>
      <c r="C819" s="45">
        <f>C820+0</f>
        <v>58900</v>
      </c>
      <c r="D819" s="45">
        <f>D820+0</f>
        <v>0</v>
      </c>
    </row>
    <row r="820" spans="1:4" s="55" customFormat="1" x14ac:dyDescent="0.2">
      <c r="A820" s="46">
        <v>638000</v>
      </c>
      <c r="B820" s="51" t="s">
        <v>127</v>
      </c>
      <c r="C820" s="45">
        <f t="shared" ref="C820" si="192">C821</f>
        <v>58900</v>
      </c>
      <c r="D820" s="45">
        <f t="shared" ref="D820" si="193">D821</f>
        <v>0</v>
      </c>
    </row>
    <row r="821" spans="1:4" s="30" customFormat="1" x14ac:dyDescent="0.2">
      <c r="A821" s="48">
        <v>638100</v>
      </c>
      <c r="B821" s="49" t="s">
        <v>199</v>
      </c>
      <c r="C821" s="58">
        <v>58900</v>
      </c>
      <c r="D821" s="58">
        <v>0</v>
      </c>
    </row>
    <row r="822" spans="1:4" s="96" customFormat="1" x14ac:dyDescent="0.2">
      <c r="A822" s="93"/>
      <c r="B822" s="94" t="s">
        <v>236</v>
      </c>
      <c r="C822" s="88">
        <f>C770+C813+C807+C819</f>
        <v>9976000</v>
      </c>
      <c r="D822" s="88">
        <f>D770+D813+D807+D819</f>
        <v>0</v>
      </c>
    </row>
    <row r="823" spans="1:4" s="30" customFormat="1" x14ac:dyDescent="0.2">
      <c r="A823" s="66"/>
      <c r="B823" s="44"/>
      <c r="C823" s="67"/>
      <c r="D823" s="67"/>
    </row>
    <row r="824" spans="1:4" s="30" customFormat="1" x14ac:dyDescent="0.2">
      <c r="A824" s="66"/>
      <c r="B824" s="44"/>
      <c r="C824" s="67"/>
      <c r="D824" s="67"/>
    </row>
    <row r="825" spans="1:4" s="30" customFormat="1" x14ac:dyDescent="0.2">
      <c r="A825" s="48" t="s">
        <v>566</v>
      </c>
      <c r="B825" s="51"/>
      <c r="C825" s="67"/>
      <c r="D825" s="67"/>
    </row>
    <row r="826" spans="1:4" s="30" customFormat="1" x14ac:dyDescent="0.2">
      <c r="A826" s="48" t="s">
        <v>243</v>
      </c>
      <c r="B826" s="51"/>
      <c r="C826" s="67"/>
      <c r="D826" s="67"/>
    </row>
    <row r="827" spans="1:4" s="30" customFormat="1" x14ac:dyDescent="0.2">
      <c r="A827" s="48" t="s">
        <v>358</v>
      </c>
      <c r="B827" s="51"/>
      <c r="C827" s="67"/>
      <c r="D827" s="67"/>
    </row>
    <row r="828" spans="1:4" s="30" customFormat="1" x14ac:dyDescent="0.2">
      <c r="A828" s="48" t="s">
        <v>532</v>
      </c>
      <c r="B828" s="51"/>
      <c r="C828" s="67"/>
      <c r="D828" s="67"/>
    </row>
    <row r="829" spans="1:4" s="30" customFormat="1" x14ac:dyDescent="0.2">
      <c r="A829" s="48"/>
      <c r="B829" s="79"/>
      <c r="C829" s="67"/>
      <c r="D829" s="67"/>
    </row>
    <row r="830" spans="1:4" s="30" customFormat="1" x14ac:dyDescent="0.2">
      <c r="A830" s="46">
        <v>410000</v>
      </c>
      <c r="B830" s="47" t="s">
        <v>87</v>
      </c>
      <c r="C830" s="45">
        <f t="shared" ref="C830" si="194">C831+C836</f>
        <v>7221300</v>
      </c>
      <c r="D830" s="45">
        <f t="shared" ref="D830" si="195">D831+D836</f>
        <v>0</v>
      </c>
    </row>
    <row r="831" spans="1:4" s="30" customFormat="1" x14ac:dyDescent="0.2">
      <c r="A831" s="46">
        <v>411000</v>
      </c>
      <c r="B831" s="47" t="s">
        <v>204</v>
      </c>
      <c r="C831" s="45">
        <f t="shared" ref="C831" si="196">SUM(C832:C835)</f>
        <v>6167000</v>
      </c>
      <c r="D831" s="45">
        <f t="shared" ref="D831" si="197">SUM(D832:D835)</f>
        <v>0</v>
      </c>
    </row>
    <row r="832" spans="1:4" s="30" customFormat="1" x14ac:dyDescent="0.2">
      <c r="A832" s="48">
        <v>411100</v>
      </c>
      <c r="B832" s="49" t="s">
        <v>88</v>
      </c>
      <c r="C832" s="58">
        <v>5750000</v>
      </c>
      <c r="D832" s="58">
        <v>0</v>
      </c>
    </row>
    <row r="833" spans="1:4" s="30" customFormat="1" x14ac:dyDescent="0.2">
      <c r="A833" s="48">
        <v>411200</v>
      </c>
      <c r="B833" s="49" t="s">
        <v>217</v>
      </c>
      <c r="C833" s="58">
        <v>159999.99999999997</v>
      </c>
      <c r="D833" s="58">
        <v>0</v>
      </c>
    </row>
    <row r="834" spans="1:4" s="30" customFormat="1" ht="40.5" x14ac:dyDescent="0.2">
      <c r="A834" s="48">
        <v>411300</v>
      </c>
      <c r="B834" s="49" t="s">
        <v>89</v>
      </c>
      <c r="C834" s="58">
        <v>200000</v>
      </c>
      <c r="D834" s="58">
        <v>0</v>
      </c>
    </row>
    <row r="835" spans="1:4" s="30" customFormat="1" x14ac:dyDescent="0.2">
      <c r="A835" s="48">
        <v>411400</v>
      </c>
      <c r="B835" s="49" t="s">
        <v>90</v>
      </c>
      <c r="C835" s="58">
        <v>57000</v>
      </c>
      <c r="D835" s="58">
        <v>0</v>
      </c>
    </row>
    <row r="836" spans="1:4" s="30" customFormat="1" x14ac:dyDescent="0.2">
      <c r="A836" s="46">
        <v>412000</v>
      </c>
      <c r="B836" s="51" t="s">
        <v>209</v>
      </c>
      <c r="C836" s="45">
        <f t="shared" ref="C836" si="198">SUM(C837:C847)</f>
        <v>1054300</v>
      </c>
      <c r="D836" s="45">
        <f t="shared" ref="D836" si="199">SUM(D837:D847)</f>
        <v>0</v>
      </c>
    </row>
    <row r="837" spans="1:4" s="30" customFormat="1" x14ac:dyDescent="0.2">
      <c r="A837" s="48">
        <v>412200</v>
      </c>
      <c r="B837" s="49" t="s">
        <v>218</v>
      </c>
      <c r="C837" s="58">
        <v>450000</v>
      </c>
      <c r="D837" s="58">
        <v>0</v>
      </c>
    </row>
    <row r="838" spans="1:4" s="30" customFormat="1" x14ac:dyDescent="0.2">
      <c r="A838" s="48">
        <v>412300</v>
      </c>
      <c r="B838" s="49" t="s">
        <v>92</v>
      </c>
      <c r="C838" s="58">
        <v>160000</v>
      </c>
      <c r="D838" s="58">
        <v>0</v>
      </c>
    </row>
    <row r="839" spans="1:4" s="30" customFormat="1" x14ac:dyDescent="0.2">
      <c r="A839" s="48">
        <v>412500</v>
      </c>
      <c r="B839" s="49" t="s">
        <v>94</v>
      </c>
      <c r="C839" s="58">
        <v>105000</v>
      </c>
      <c r="D839" s="58">
        <v>0</v>
      </c>
    </row>
    <row r="840" spans="1:4" s="30" customFormat="1" x14ac:dyDescent="0.2">
      <c r="A840" s="48">
        <v>412600</v>
      </c>
      <c r="B840" s="49" t="s">
        <v>219</v>
      </c>
      <c r="C840" s="58">
        <v>94000</v>
      </c>
      <c r="D840" s="58">
        <v>0</v>
      </c>
    </row>
    <row r="841" spans="1:4" s="30" customFormat="1" x14ac:dyDescent="0.2">
      <c r="A841" s="48">
        <v>412700</v>
      </c>
      <c r="B841" s="49" t="s">
        <v>206</v>
      </c>
      <c r="C841" s="58">
        <v>149000</v>
      </c>
      <c r="D841" s="58">
        <v>0</v>
      </c>
    </row>
    <row r="842" spans="1:4" s="30" customFormat="1" x14ac:dyDescent="0.2">
      <c r="A842" s="48">
        <v>412900</v>
      </c>
      <c r="B842" s="53" t="s">
        <v>533</v>
      </c>
      <c r="C842" s="58">
        <v>1000</v>
      </c>
      <c r="D842" s="58">
        <v>0</v>
      </c>
    </row>
    <row r="843" spans="1:4" s="30" customFormat="1" x14ac:dyDescent="0.2">
      <c r="A843" s="48">
        <v>412900</v>
      </c>
      <c r="B843" s="53" t="s">
        <v>301</v>
      </c>
      <c r="C843" s="58">
        <v>6000</v>
      </c>
      <c r="D843" s="58">
        <v>0</v>
      </c>
    </row>
    <row r="844" spans="1:4" s="30" customFormat="1" x14ac:dyDescent="0.2">
      <c r="A844" s="48">
        <v>412900</v>
      </c>
      <c r="B844" s="53" t="s">
        <v>319</v>
      </c>
      <c r="C844" s="58">
        <v>60000</v>
      </c>
      <c r="D844" s="58">
        <v>0</v>
      </c>
    </row>
    <row r="845" spans="1:4" s="30" customFormat="1" x14ac:dyDescent="0.2">
      <c r="A845" s="48">
        <v>412900</v>
      </c>
      <c r="B845" s="53" t="s">
        <v>320</v>
      </c>
      <c r="C845" s="58">
        <v>10300</v>
      </c>
      <c r="D845" s="58">
        <v>0</v>
      </c>
    </row>
    <row r="846" spans="1:4" s="30" customFormat="1" x14ac:dyDescent="0.2">
      <c r="A846" s="48">
        <v>412900</v>
      </c>
      <c r="B846" s="53" t="s">
        <v>321</v>
      </c>
      <c r="C846" s="58">
        <v>12200.000000000002</v>
      </c>
      <c r="D846" s="58">
        <v>0</v>
      </c>
    </row>
    <row r="847" spans="1:4" s="30" customFormat="1" x14ac:dyDescent="0.2">
      <c r="A847" s="48">
        <v>412900</v>
      </c>
      <c r="B847" s="53" t="s">
        <v>303</v>
      </c>
      <c r="C847" s="58">
        <v>6800</v>
      </c>
      <c r="D847" s="58">
        <v>0</v>
      </c>
    </row>
    <row r="848" spans="1:4" s="30" customFormat="1" x14ac:dyDescent="0.2">
      <c r="A848" s="46">
        <v>510000</v>
      </c>
      <c r="B848" s="51" t="s">
        <v>153</v>
      </c>
      <c r="C848" s="45">
        <f>C849+C852</f>
        <v>2990000</v>
      </c>
      <c r="D848" s="45">
        <f>D849+D852</f>
        <v>0</v>
      </c>
    </row>
    <row r="849" spans="1:4" s="30" customFormat="1" x14ac:dyDescent="0.2">
      <c r="A849" s="46">
        <v>511000</v>
      </c>
      <c r="B849" s="51" t="s">
        <v>154</v>
      </c>
      <c r="C849" s="45">
        <f>SUM(C850:C851)</f>
        <v>140000</v>
      </c>
      <c r="D849" s="45">
        <f>SUM(D850:D851)</f>
        <v>0</v>
      </c>
    </row>
    <row r="850" spans="1:4" s="30" customFormat="1" x14ac:dyDescent="0.2">
      <c r="A850" s="48">
        <v>511300</v>
      </c>
      <c r="B850" s="49" t="s">
        <v>157</v>
      </c>
      <c r="C850" s="58">
        <v>60000</v>
      </c>
      <c r="D850" s="58">
        <v>0</v>
      </c>
    </row>
    <row r="851" spans="1:4" s="30" customFormat="1" x14ac:dyDescent="0.2">
      <c r="A851" s="48">
        <v>511700</v>
      </c>
      <c r="B851" s="49" t="s">
        <v>160</v>
      </c>
      <c r="C851" s="58">
        <v>80000</v>
      </c>
      <c r="D851" s="58">
        <v>0</v>
      </c>
    </row>
    <row r="852" spans="1:4" s="55" customFormat="1" x14ac:dyDescent="0.2">
      <c r="A852" s="46">
        <v>516000</v>
      </c>
      <c r="B852" s="51" t="s">
        <v>164</v>
      </c>
      <c r="C852" s="45">
        <f t="shared" ref="C852" si="200">C853</f>
        <v>2850000</v>
      </c>
      <c r="D852" s="45">
        <f t="shared" ref="D852" si="201">D853</f>
        <v>0</v>
      </c>
    </row>
    <row r="853" spans="1:4" s="30" customFormat="1" x14ac:dyDescent="0.2">
      <c r="A853" s="48">
        <v>516100</v>
      </c>
      <c r="B853" s="49" t="s">
        <v>164</v>
      </c>
      <c r="C853" s="58">
        <v>2850000</v>
      </c>
      <c r="D853" s="58">
        <v>0</v>
      </c>
    </row>
    <row r="854" spans="1:4" s="55" customFormat="1" x14ac:dyDescent="0.2">
      <c r="A854" s="46">
        <v>630000</v>
      </c>
      <c r="B854" s="51" t="s">
        <v>194</v>
      </c>
      <c r="C854" s="45">
        <f t="shared" ref="C854" si="202">C855+C858</f>
        <v>744400</v>
      </c>
      <c r="D854" s="45">
        <f t="shared" ref="D854" si="203">D855+D858</f>
        <v>0</v>
      </c>
    </row>
    <row r="855" spans="1:4" s="55" customFormat="1" x14ac:dyDescent="0.2">
      <c r="A855" s="46">
        <v>631000</v>
      </c>
      <c r="B855" s="51" t="s">
        <v>126</v>
      </c>
      <c r="C855" s="45">
        <f t="shared" ref="C855" si="204">C856+C857</f>
        <v>654400</v>
      </c>
      <c r="D855" s="45">
        <f t="shared" ref="D855" si="205">D856+D857</f>
        <v>0</v>
      </c>
    </row>
    <row r="856" spans="1:4" s="30" customFormat="1" x14ac:dyDescent="0.2">
      <c r="A856" s="48">
        <v>631100</v>
      </c>
      <c r="B856" s="49" t="s">
        <v>196</v>
      </c>
      <c r="C856" s="58">
        <v>640000</v>
      </c>
      <c r="D856" s="58">
        <v>0</v>
      </c>
    </row>
    <row r="857" spans="1:4" s="30" customFormat="1" x14ac:dyDescent="0.2">
      <c r="A857" s="48">
        <v>631300</v>
      </c>
      <c r="B857" s="49" t="s">
        <v>198</v>
      </c>
      <c r="C857" s="58">
        <v>14400</v>
      </c>
      <c r="D857" s="58">
        <v>0</v>
      </c>
    </row>
    <row r="858" spans="1:4" s="55" customFormat="1" x14ac:dyDescent="0.2">
      <c r="A858" s="46">
        <v>638000</v>
      </c>
      <c r="B858" s="51" t="s">
        <v>127</v>
      </c>
      <c r="C858" s="45">
        <f t="shared" ref="C858" si="206">C859</f>
        <v>90000</v>
      </c>
      <c r="D858" s="45">
        <f t="shared" ref="D858" si="207">D859</f>
        <v>0</v>
      </c>
    </row>
    <row r="859" spans="1:4" s="30" customFormat="1" x14ac:dyDescent="0.2">
      <c r="A859" s="48">
        <v>638100</v>
      </c>
      <c r="B859" s="49" t="s">
        <v>199</v>
      </c>
      <c r="C859" s="58">
        <v>90000</v>
      </c>
      <c r="D859" s="58">
        <v>0</v>
      </c>
    </row>
    <row r="860" spans="1:4" s="30" customFormat="1" x14ac:dyDescent="0.2">
      <c r="A860" s="93"/>
      <c r="B860" s="94" t="s">
        <v>236</v>
      </c>
      <c r="C860" s="88">
        <f>C830+C848+C854</f>
        <v>10955700</v>
      </c>
      <c r="D860" s="88">
        <f>D830+D848+D854</f>
        <v>0</v>
      </c>
    </row>
    <row r="861" spans="1:4" s="30" customFormat="1" x14ac:dyDescent="0.2">
      <c r="A861" s="66"/>
      <c r="B861" s="44"/>
      <c r="C861" s="67"/>
      <c r="D861" s="67"/>
    </row>
    <row r="862" spans="1:4" s="30" customFormat="1" x14ac:dyDescent="0.2">
      <c r="A862" s="66"/>
      <c r="B862" s="44"/>
      <c r="C862" s="67"/>
      <c r="D862" s="67"/>
    </row>
    <row r="863" spans="1:4" s="30" customFormat="1" x14ac:dyDescent="0.2">
      <c r="A863" s="48" t="s">
        <v>567</v>
      </c>
      <c r="B863" s="51"/>
      <c r="C863" s="67"/>
      <c r="D863" s="67"/>
    </row>
    <row r="864" spans="1:4" s="30" customFormat="1" x14ac:dyDescent="0.2">
      <c r="A864" s="48" t="s">
        <v>245</v>
      </c>
      <c r="B864" s="51"/>
      <c r="C864" s="67"/>
      <c r="D864" s="67"/>
    </row>
    <row r="865" spans="1:4" s="30" customFormat="1" x14ac:dyDescent="0.2">
      <c r="A865" s="48" t="s">
        <v>318</v>
      </c>
      <c r="B865" s="51"/>
      <c r="C865" s="67"/>
      <c r="D865" s="67"/>
    </row>
    <row r="866" spans="1:4" s="30" customFormat="1" x14ac:dyDescent="0.2">
      <c r="A866" s="48" t="s">
        <v>532</v>
      </c>
      <c r="B866" s="51"/>
      <c r="C866" s="67"/>
      <c r="D866" s="67"/>
    </row>
    <row r="867" spans="1:4" s="30" customFormat="1" x14ac:dyDescent="0.2">
      <c r="A867" s="48"/>
      <c r="B867" s="79"/>
      <c r="C867" s="67"/>
      <c r="D867" s="67"/>
    </row>
    <row r="868" spans="1:4" s="55" customFormat="1" x14ac:dyDescent="0.2">
      <c r="A868" s="46">
        <v>410000</v>
      </c>
      <c r="B868" s="47" t="s">
        <v>87</v>
      </c>
      <c r="C868" s="45">
        <f t="shared" ref="C868" si="208">C869+C874</f>
        <v>2234300</v>
      </c>
      <c r="D868" s="45">
        <f t="shared" ref="D868" si="209">D869+D874</f>
        <v>0</v>
      </c>
    </row>
    <row r="869" spans="1:4" s="55" customFormat="1" x14ac:dyDescent="0.2">
      <c r="A869" s="46">
        <v>411000</v>
      </c>
      <c r="B869" s="47" t="s">
        <v>204</v>
      </c>
      <c r="C869" s="45">
        <f t="shared" ref="C869" si="210">SUM(C870:C873)</f>
        <v>938600</v>
      </c>
      <c r="D869" s="45">
        <f t="shared" ref="D869" si="211">SUM(D870:D873)</f>
        <v>0</v>
      </c>
    </row>
    <row r="870" spans="1:4" s="30" customFormat="1" x14ac:dyDescent="0.2">
      <c r="A870" s="48">
        <v>411100</v>
      </c>
      <c r="B870" s="49" t="s">
        <v>88</v>
      </c>
      <c r="C870" s="58">
        <v>890000</v>
      </c>
      <c r="D870" s="58">
        <v>0</v>
      </c>
    </row>
    <row r="871" spans="1:4" s="30" customFormat="1" x14ac:dyDescent="0.2">
      <c r="A871" s="48">
        <v>411200</v>
      </c>
      <c r="B871" s="49" t="s">
        <v>217</v>
      </c>
      <c r="C871" s="58">
        <v>20000</v>
      </c>
      <c r="D871" s="58">
        <v>0</v>
      </c>
    </row>
    <row r="872" spans="1:4" s="30" customFormat="1" ht="40.5" x14ac:dyDescent="0.2">
      <c r="A872" s="48">
        <v>411300</v>
      </c>
      <c r="B872" s="49" t="s">
        <v>89</v>
      </c>
      <c r="C872" s="58">
        <v>23600</v>
      </c>
      <c r="D872" s="58">
        <v>0</v>
      </c>
    </row>
    <row r="873" spans="1:4" s="30" customFormat="1" x14ac:dyDescent="0.2">
      <c r="A873" s="48">
        <v>411400</v>
      </c>
      <c r="B873" s="49" t="s">
        <v>90</v>
      </c>
      <c r="C873" s="58">
        <v>5000</v>
      </c>
      <c r="D873" s="58">
        <v>0</v>
      </c>
    </row>
    <row r="874" spans="1:4" s="55" customFormat="1" x14ac:dyDescent="0.2">
      <c r="A874" s="46">
        <v>412000</v>
      </c>
      <c r="B874" s="51" t="s">
        <v>209</v>
      </c>
      <c r="C874" s="45">
        <f>SUM(C875:C885)</f>
        <v>1295700</v>
      </c>
      <c r="D874" s="45">
        <f>SUM(D875:D885)</f>
        <v>0</v>
      </c>
    </row>
    <row r="875" spans="1:4" s="30" customFormat="1" x14ac:dyDescent="0.2">
      <c r="A875" s="48">
        <v>412200</v>
      </c>
      <c r="B875" s="49" t="s">
        <v>218</v>
      </c>
      <c r="C875" s="58">
        <v>76000</v>
      </c>
      <c r="D875" s="58">
        <v>0</v>
      </c>
    </row>
    <row r="876" spans="1:4" s="30" customFormat="1" x14ac:dyDescent="0.2">
      <c r="A876" s="48">
        <v>412300</v>
      </c>
      <c r="B876" s="49" t="s">
        <v>92</v>
      </c>
      <c r="C876" s="58">
        <v>12000</v>
      </c>
      <c r="D876" s="58">
        <v>0</v>
      </c>
    </row>
    <row r="877" spans="1:4" s="30" customFormat="1" x14ac:dyDescent="0.2">
      <c r="A877" s="48">
        <v>412500</v>
      </c>
      <c r="B877" s="49" t="s">
        <v>94</v>
      </c>
      <c r="C877" s="58">
        <v>25000</v>
      </c>
      <c r="D877" s="58">
        <v>0</v>
      </c>
    </row>
    <row r="878" spans="1:4" s="30" customFormat="1" x14ac:dyDescent="0.2">
      <c r="A878" s="48">
        <v>412600</v>
      </c>
      <c r="B878" s="49" t="s">
        <v>219</v>
      </c>
      <c r="C878" s="58">
        <v>25000</v>
      </c>
      <c r="D878" s="58">
        <v>0</v>
      </c>
    </row>
    <row r="879" spans="1:4" s="30" customFormat="1" x14ac:dyDescent="0.2">
      <c r="A879" s="48">
        <v>412700</v>
      </c>
      <c r="B879" s="49" t="s">
        <v>206</v>
      </c>
      <c r="C879" s="58">
        <v>45000</v>
      </c>
      <c r="D879" s="58">
        <v>0</v>
      </c>
    </row>
    <row r="880" spans="1:4" s="30" customFormat="1" x14ac:dyDescent="0.2">
      <c r="A880" s="48">
        <v>412900</v>
      </c>
      <c r="B880" s="53" t="s">
        <v>533</v>
      </c>
      <c r="C880" s="58">
        <v>1000</v>
      </c>
      <c r="D880" s="58">
        <v>0</v>
      </c>
    </row>
    <row r="881" spans="1:4" s="30" customFormat="1" x14ac:dyDescent="0.2">
      <c r="A881" s="48">
        <v>412900</v>
      </c>
      <c r="B881" s="53" t="s">
        <v>301</v>
      </c>
      <c r="C881" s="58">
        <v>1103000</v>
      </c>
      <c r="D881" s="58">
        <v>0</v>
      </c>
    </row>
    <row r="882" spans="1:4" s="30" customFormat="1" x14ac:dyDescent="0.2">
      <c r="A882" s="48">
        <v>412900</v>
      </c>
      <c r="B882" s="53" t="s">
        <v>319</v>
      </c>
      <c r="C882" s="58">
        <v>3000</v>
      </c>
      <c r="D882" s="58">
        <v>0</v>
      </c>
    </row>
    <row r="883" spans="1:4" s="30" customFormat="1" x14ac:dyDescent="0.2">
      <c r="A883" s="48">
        <v>412900</v>
      </c>
      <c r="B883" s="53" t="s">
        <v>320</v>
      </c>
      <c r="C883" s="58">
        <v>700</v>
      </c>
      <c r="D883" s="58">
        <v>0</v>
      </c>
    </row>
    <row r="884" spans="1:4" s="30" customFormat="1" x14ac:dyDescent="0.2">
      <c r="A884" s="48">
        <v>412900</v>
      </c>
      <c r="B884" s="53" t="s">
        <v>321</v>
      </c>
      <c r="C884" s="58">
        <v>2000</v>
      </c>
      <c r="D884" s="58">
        <v>0</v>
      </c>
    </row>
    <row r="885" spans="1:4" s="30" customFormat="1" x14ac:dyDescent="0.2">
      <c r="A885" s="48">
        <v>412900</v>
      </c>
      <c r="B885" s="49" t="s">
        <v>303</v>
      </c>
      <c r="C885" s="58">
        <v>3000</v>
      </c>
      <c r="D885" s="58">
        <v>0</v>
      </c>
    </row>
    <row r="886" spans="1:4" s="55" customFormat="1" x14ac:dyDescent="0.2">
      <c r="A886" s="46">
        <v>480000</v>
      </c>
      <c r="B886" s="51" t="s">
        <v>149</v>
      </c>
      <c r="C886" s="45">
        <f t="shared" ref="C886" si="212">C887</f>
        <v>150000</v>
      </c>
      <c r="D886" s="45">
        <f t="shared" ref="D886" si="213">D887</f>
        <v>0</v>
      </c>
    </row>
    <row r="887" spans="1:4" s="55" customFormat="1" x14ac:dyDescent="0.2">
      <c r="A887" s="46">
        <v>488000</v>
      </c>
      <c r="B887" s="51" t="s">
        <v>103</v>
      </c>
      <c r="C887" s="45">
        <f>SUM(C888:C888)</f>
        <v>150000</v>
      </c>
      <c r="D887" s="45">
        <f>SUM(D888:D888)</f>
        <v>0</v>
      </c>
    </row>
    <row r="888" spans="1:4" s="30" customFormat="1" x14ac:dyDescent="0.2">
      <c r="A888" s="48">
        <v>488100</v>
      </c>
      <c r="B888" s="49" t="s">
        <v>359</v>
      </c>
      <c r="C888" s="58">
        <v>150000</v>
      </c>
      <c r="D888" s="58">
        <v>0</v>
      </c>
    </row>
    <row r="889" spans="1:4" s="55" customFormat="1" x14ac:dyDescent="0.2">
      <c r="A889" s="46">
        <v>510000</v>
      </c>
      <c r="B889" s="51" t="s">
        <v>153</v>
      </c>
      <c r="C889" s="45">
        <f>C892+C890</f>
        <v>8000</v>
      </c>
      <c r="D889" s="45">
        <f>D892+D890</f>
        <v>0</v>
      </c>
    </row>
    <row r="890" spans="1:4" s="55" customFormat="1" x14ac:dyDescent="0.2">
      <c r="A890" s="46">
        <v>511000</v>
      </c>
      <c r="B890" s="51" t="s">
        <v>154</v>
      </c>
      <c r="C890" s="45">
        <f>C891+0</f>
        <v>5000</v>
      </c>
      <c r="D890" s="45">
        <f>D891+0</f>
        <v>0</v>
      </c>
    </row>
    <row r="891" spans="1:4" s="30" customFormat="1" x14ac:dyDescent="0.2">
      <c r="A891" s="48">
        <v>511300</v>
      </c>
      <c r="B891" s="49" t="s">
        <v>157</v>
      </c>
      <c r="C891" s="58">
        <v>5000</v>
      </c>
      <c r="D891" s="58">
        <v>0</v>
      </c>
    </row>
    <row r="892" spans="1:4" s="55" customFormat="1" x14ac:dyDescent="0.2">
      <c r="A892" s="46">
        <v>516000</v>
      </c>
      <c r="B892" s="51" t="s">
        <v>164</v>
      </c>
      <c r="C892" s="45">
        <f t="shared" ref="C892" si="214">C893</f>
        <v>3000</v>
      </c>
      <c r="D892" s="45">
        <f t="shared" ref="D892" si="215">D893</f>
        <v>0</v>
      </c>
    </row>
    <row r="893" spans="1:4" s="30" customFormat="1" x14ac:dyDescent="0.2">
      <c r="A893" s="48">
        <v>516100</v>
      </c>
      <c r="B893" s="49" t="s">
        <v>164</v>
      </c>
      <c r="C893" s="58">
        <v>3000</v>
      </c>
      <c r="D893" s="58">
        <v>0</v>
      </c>
    </row>
    <row r="894" spans="1:4" s="55" customFormat="1" x14ac:dyDescent="0.2">
      <c r="A894" s="46">
        <v>630000</v>
      </c>
      <c r="B894" s="51" t="s">
        <v>194</v>
      </c>
      <c r="C894" s="45">
        <f>0+C895</f>
        <v>23700</v>
      </c>
      <c r="D894" s="45">
        <f>0+D895</f>
        <v>0</v>
      </c>
    </row>
    <row r="895" spans="1:4" s="55" customFormat="1" x14ac:dyDescent="0.2">
      <c r="A895" s="46">
        <v>638000</v>
      </c>
      <c r="B895" s="51" t="s">
        <v>127</v>
      </c>
      <c r="C895" s="45">
        <f t="shared" ref="C895" si="216">C896</f>
        <v>23700</v>
      </c>
      <c r="D895" s="45">
        <f t="shared" ref="D895" si="217">D896</f>
        <v>0</v>
      </c>
    </row>
    <row r="896" spans="1:4" s="30" customFormat="1" x14ac:dyDescent="0.2">
      <c r="A896" s="48">
        <v>638100</v>
      </c>
      <c r="B896" s="49" t="s">
        <v>199</v>
      </c>
      <c r="C896" s="58">
        <v>23700</v>
      </c>
      <c r="D896" s="58">
        <v>0</v>
      </c>
    </row>
    <row r="897" spans="1:4" s="30" customFormat="1" x14ac:dyDescent="0.2">
      <c r="A897" s="89"/>
      <c r="B897" s="83" t="s">
        <v>236</v>
      </c>
      <c r="C897" s="87">
        <f>C868+C886+C889+C894</f>
        <v>2416000</v>
      </c>
      <c r="D897" s="87">
        <f>D868+D886+D889+D894</f>
        <v>0</v>
      </c>
    </row>
    <row r="898" spans="1:4" s="30" customFormat="1" x14ac:dyDescent="0.2">
      <c r="A898" s="43"/>
      <c r="B898" s="44"/>
      <c r="C898" s="50"/>
      <c r="D898" s="50"/>
    </row>
    <row r="899" spans="1:4" s="30" customFormat="1" x14ac:dyDescent="0.2">
      <c r="A899" s="43"/>
      <c r="B899" s="44"/>
      <c r="C899" s="50"/>
      <c r="D899" s="50"/>
    </row>
    <row r="900" spans="1:4" s="30" customFormat="1" x14ac:dyDescent="0.2">
      <c r="A900" s="48" t="s">
        <v>568</v>
      </c>
      <c r="B900" s="51"/>
      <c r="C900" s="50"/>
      <c r="D900" s="50"/>
    </row>
    <row r="901" spans="1:4" s="30" customFormat="1" x14ac:dyDescent="0.2">
      <c r="A901" s="48" t="s">
        <v>246</v>
      </c>
      <c r="B901" s="51"/>
      <c r="C901" s="50"/>
      <c r="D901" s="50"/>
    </row>
    <row r="902" spans="1:4" s="30" customFormat="1" x14ac:dyDescent="0.2">
      <c r="A902" s="48" t="s">
        <v>360</v>
      </c>
      <c r="B902" s="51"/>
      <c r="C902" s="50"/>
      <c r="D902" s="50"/>
    </row>
    <row r="903" spans="1:4" s="30" customFormat="1" x14ac:dyDescent="0.2">
      <c r="A903" s="48" t="s">
        <v>569</v>
      </c>
      <c r="B903" s="51"/>
      <c r="C903" s="50"/>
      <c r="D903" s="50"/>
    </row>
    <row r="904" spans="1:4" s="30" customFormat="1" x14ac:dyDescent="0.2">
      <c r="A904" s="48"/>
      <c r="B904" s="79"/>
      <c r="C904" s="67"/>
      <c r="D904" s="67"/>
    </row>
    <row r="905" spans="1:4" s="30" customFormat="1" x14ac:dyDescent="0.2">
      <c r="A905" s="46">
        <v>410000</v>
      </c>
      <c r="B905" s="47" t="s">
        <v>87</v>
      </c>
      <c r="C905" s="45">
        <f>C906+C911+C928+C926+0+0</f>
        <v>329952500</v>
      </c>
      <c r="D905" s="45">
        <f>D906+D911+D928+D926+0+0</f>
        <v>1135000</v>
      </c>
    </row>
    <row r="906" spans="1:4" s="30" customFormat="1" x14ac:dyDescent="0.2">
      <c r="A906" s="46">
        <v>411000</v>
      </c>
      <c r="B906" s="47" t="s">
        <v>204</v>
      </c>
      <c r="C906" s="45">
        <f t="shared" ref="C906" si="218">SUM(C907:C910)</f>
        <v>303900000</v>
      </c>
      <c r="D906" s="45">
        <f>SUM(D907:D910)</f>
        <v>0</v>
      </c>
    </row>
    <row r="907" spans="1:4" s="30" customFormat="1" x14ac:dyDescent="0.2">
      <c r="A907" s="48">
        <v>411100</v>
      </c>
      <c r="B907" s="49" t="s">
        <v>88</v>
      </c>
      <c r="C907" s="58">
        <v>281000000</v>
      </c>
      <c r="D907" s="58">
        <v>0</v>
      </c>
    </row>
    <row r="908" spans="1:4" s="30" customFormat="1" x14ac:dyDescent="0.2">
      <c r="A908" s="48">
        <v>411200</v>
      </c>
      <c r="B908" s="49" t="s">
        <v>217</v>
      </c>
      <c r="C908" s="58">
        <v>11000000</v>
      </c>
      <c r="D908" s="58">
        <v>0</v>
      </c>
    </row>
    <row r="909" spans="1:4" s="30" customFormat="1" ht="40.5" x14ac:dyDescent="0.2">
      <c r="A909" s="48">
        <v>411300</v>
      </c>
      <c r="B909" s="49" t="s">
        <v>89</v>
      </c>
      <c r="C909" s="58">
        <v>7500000</v>
      </c>
      <c r="D909" s="58">
        <v>0</v>
      </c>
    </row>
    <row r="910" spans="1:4" s="30" customFormat="1" x14ac:dyDescent="0.2">
      <c r="A910" s="48">
        <v>411400</v>
      </c>
      <c r="B910" s="49" t="s">
        <v>90</v>
      </c>
      <c r="C910" s="58">
        <v>4400000</v>
      </c>
      <c r="D910" s="58">
        <v>0</v>
      </c>
    </row>
    <row r="911" spans="1:4" s="30" customFormat="1" x14ac:dyDescent="0.2">
      <c r="A911" s="46">
        <v>412000</v>
      </c>
      <c r="B911" s="51" t="s">
        <v>209</v>
      </c>
      <c r="C911" s="45">
        <f t="shared" ref="C911" si="219">SUM(C912:C925)</f>
        <v>25932500</v>
      </c>
      <c r="D911" s="45">
        <f>SUM(D912:D925)</f>
        <v>1135000</v>
      </c>
    </row>
    <row r="912" spans="1:4" s="30" customFormat="1" x14ac:dyDescent="0.2">
      <c r="A912" s="48">
        <v>412100</v>
      </c>
      <c r="B912" s="49" t="s">
        <v>91</v>
      </c>
      <c r="C912" s="58">
        <v>900000</v>
      </c>
      <c r="D912" s="58">
        <v>0</v>
      </c>
    </row>
    <row r="913" spans="1:4" s="30" customFormat="1" x14ac:dyDescent="0.2">
      <c r="A913" s="48">
        <v>412200</v>
      </c>
      <c r="B913" s="49" t="s">
        <v>218</v>
      </c>
      <c r="C913" s="58">
        <v>7100000</v>
      </c>
      <c r="D913" s="58">
        <v>0</v>
      </c>
    </row>
    <row r="914" spans="1:4" s="30" customFormat="1" x14ac:dyDescent="0.2">
      <c r="A914" s="48">
        <v>412300</v>
      </c>
      <c r="B914" s="49" t="s">
        <v>92</v>
      </c>
      <c r="C914" s="58">
        <v>1950000</v>
      </c>
      <c r="D914" s="58">
        <v>0</v>
      </c>
    </row>
    <row r="915" spans="1:4" s="30" customFormat="1" x14ac:dyDescent="0.2">
      <c r="A915" s="48">
        <v>412400</v>
      </c>
      <c r="B915" s="49" t="s">
        <v>93</v>
      </c>
      <c r="C915" s="58">
        <v>5100000</v>
      </c>
      <c r="D915" s="58">
        <v>0</v>
      </c>
    </row>
    <row r="916" spans="1:4" s="30" customFormat="1" x14ac:dyDescent="0.2">
      <c r="A916" s="48">
        <v>412500</v>
      </c>
      <c r="B916" s="49" t="s">
        <v>94</v>
      </c>
      <c r="C916" s="58">
        <v>3700000</v>
      </c>
      <c r="D916" s="58">
        <v>0</v>
      </c>
    </row>
    <row r="917" spans="1:4" s="30" customFormat="1" x14ac:dyDescent="0.2">
      <c r="A917" s="48">
        <v>412600</v>
      </c>
      <c r="B917" s="49" t="s">
        <v>219</v>
      </c>
      <c r="C917" s="58">
        <v>4300000</v>
      </c>
      <c r="D917" s="58">
        <v>40000</v>
      </c>
    </row>
    <row r="918" spans="1:4" s="30" customFormat="1" x14ac:dyDescent="0.2">
      <c r="A918" s="48">
        <v>412700</v>
      </c>
      <c r="B918" s="49" t="s">
        <v>206</v>
      </c>
      <c r="C918" s="58">
        <v>1400000</v>
      </c>
      <c r="D918" s="58">
        <v>155000</v>
      </c>
    </row>
    <row r="919" spans="1:4" s="30" customFormat="1" x14ac:dyDescent="0.2">
      <c r="A919" s="48">
        <v>412800</v>
      </c>
      <c r="B919" s="49" t="s">
        <v>220</v>
      </c>
      <c r="C919" s="58">
        <v>3000</v>
      </c>
      <c r="D919" s="58">
        <v>0</v>
      </c>
    </row>
    <row r="920" spans="1:4" s="30" customFormat="1" x14ac:dyDescent="0.2">
      <c r="A920" s="48">
        <v>412900</v>
      </c>
      <c r="B920" s="53" t="s">
        <v>533</v>
      </c>
      <c r="C920" s="58">
        <v>89500</v>
      </c>
      <c r="D920" s="58">
        <v>0</v>
      </c>
    </row>
    <row r="921" spans="1:4" s="30" customFormat="1" x14ac:dyDescent="0.2">
      <c r="A921" s="48">
        <v>412900</v>
      </c>
      <c r="B921" s="53" t="s">
        <v>301</v>
      </c>
      <c r="C921" s="58">
        <v>600000</v>
      </c>
      <c r="D921" s="58">
        <v>0</v>
      </c>
    </row>
    <row r="922" spans="1:4" s="30" customFormat="1" x14ac:dyDescent="0.2">
      <c r="A922" s="48">
        <v>412900</v>
      </c>
      <c r="B922" s="53" t="s">
        <v>319</v>
      </c>
      <c r="C922" s="58">
        <v>4000</v>
      </c>
      <c r="D922" s="58">
        <v>0</v>
      </c>
    </row>
    <row r="923" spans="1:4" s="30" customFormat="1" x14ac:dyDescent="0.2">
      <c r="A923" s="48">
        <v>412900</v>
      </c>
      <c r="B923" s="53" t="s">
        <v>320</v>
      </c>
      <c r="C923" s="58">
        <v>136000</v>
      </c>
      <c r="D923" s="58">
        <v>0</v>
      </c>
    </row>
    <row r="924" spans="1:4" s="30" customFormat="1" x14ac:dyDescent="0.2">
      <c r="A924" s="48">
        <v>412900</v>
      </c>
      <c r="B924" s="53" t="s">
        <v>321</v>
      </c>
      <c r="C924" s="58">
        <v>550000</v>
      </c>
      <c r="D924" s="58">
        <v>0</v>
      </c>
    </row>
    <row r="925" spans="1:4" s="30" customFormat="1" x14ac:dyDescent="0.2">
      <c r="A925" s="48">
        <v>412900</v>
      </c>
      <c r="B925" s="49" t="s">
        <v>303</v>
      </c>
      <c r="C925" s="58">
        <v>100000</v>
      </c>
      <c r="D925" s="58">
        <v>940000</v>
      </c>
    </row>
    <row r="926" spans="1:4" s="55" customFormat="1" x14ac:dyDescent="0.2">
      <c r="A926" s="46">
        <v>413000</v>
      </c>
      <c r="B926" s="51" t="s">
        <v>210</v>
      </c>
      <c r="C926" s="45">
        <f t="shared" ref="C926" si="220">C927</f>
        <v>30000</v>
      </c>
      <c r="D926" s="45">
        <f t="shared" ref="D926" si="221">D927</f>
        <v>0</v>
      </c>
    </row>
    <row r="927" spans="1:4" s="30" customFormat="1" x14ac:dyDescent="0.2">
      <c r="A927" s="48">
        <v>413900</v>
      </c>
      <c r="B927" s="49" t="s">
        <v>99</v>
      </c>
      <c r="C927" s="58">
        <v>30000</v>
      </c>
      <c r="D927" s="58">
        <v>0</v>
      </c>
    </row>
    <row r="928" spans="1:4" s="55" customFormat="1" x14ac:dyDescent="0.2">
      <c r="A928" s="46">
        <v>415000</v>
      </c>
      <c r="B928" s="51" t="s">
        <v>50</v>
      </c>
      <c r="C928" s="45">
        <f>SUM(C929:C929)</f>
        <v>90000</v>
      </c>
      <c r="D928" s="45">
        <f>SUM(D929:D929)</f>
        <v>0</v>
      </c>
    </row>
    <row r="929" spans="1:4" s="57" customFormat="1" x14ac:dyDescent="0.2">
      <c r="A929" s="56">
        <v>415200</v>
      </c>
      <c r="B929" s="49" t="s">
        <v>270</v>
      </c>
      <c r="C929" s="58">
        <v>90000</v>
      </c>
      <c r="D929" s="58">
        <v>0</v>
      </c>
    </row>
    <row r="930" spans="1:4" s="55" customFormat="1" x14ac:dyDescent="0.2">
      <c r="A930" s="46">
        <v>480000</v>
      </c>
      <c r="B930" s="51" t="s">
        <v>149</v>
      </c>
      <c r="C930" s="45">
        <f t="shared" ref="C930:C931" si="222">C931</f>
        <v>3000</v>
      </c>
      <c r="D930" s="45">
        <f t="shared" ref="D930:D931" si="223">D931</f>
        <v>0</v>
      </c>
    </row>
    <row r="931" spans="1:4" s="55" customFormat="1" x14ac:dyDescent="0.2">
      <c r="A931" s="46">
        <v>488000</v>
      </c>
      <c r="B931" s="51" t="s">
        <v>103</v>
      </c>
      <c r="C931" s="45">
        <f t="shared" si="222"/>
        <v>3000</v>
      </c>
      <c r="D931" s="45">
        <f t="shared" si="223"/>
        <v>0</v>
      </c>
    </row>
    <row r="932" spans="1:4" s="57" customFormat="1" x14ac:dyDescent="0.2">
      <c r="A932" s="48">
        <v>488100</v>
      </c>
      <c r="B932" s="250" t="s">
        <v>103</v>
      </c>
      <c r="C932" s="58">
        <v>3000</v>
      </c>
      <c r="D932" s="58">
        <v>0</v>
      </c>
    </row>
    <row r="933" spans="1:4" s="30" customFormat="1" x14ac:dyDescent="0.2">
      <c r="A933" s="46">
        <v>510000</v>
      </c>
      <c r="B933" s="51" t="s">
        <v>153</v>
      </c>
      <c r="C933" s="45">
        <f>C934+C941+0+C939</f>
        <v>31027000</v>
      </c>
      <c r="D933" s="45">
        <f>D934+D941+0+D939</f>
        <v>1318900</v>
      </c>
    </row>
    <row r="934" spans="1:4" s="30" customFormat="1" x14ac:dyDescent="0.2">
      <c r="A934" s="46">
        <v>511000</v>
      </c>
      <c r="B934" s="51" t="s">
        <v>154</v>
      </c>
      <c r="C934" s="45">
        <f>SUM(C935:C938)</f>
        <v>29497000</v>
      </c>
      <c r="D934" s="45">
        <f>SUM(D935:D938)</f>
        <v>1168900</v>
      </c>
    </row>
    <row r="935" spans="1:4" s="30" customFormat="1" x14ac:dyDescent="0.2">
      <c r="A935" s="48">
        <v>511100</v>
      </c>
      <c r="B935" s="49" t="s">
        <v>155</v>
      </c>
      <c r="C935" s="58">
        <v>2000000</v>
      </c>
      <c r="D935" s="58">
        <v>100000</v>
      </c>
    </row>
    <row r="936" spans="1:4" s="30" customFormat="1" x14ac:dyDescent="0.2">
      <c r="A936" s="48">
        <v>511200</v>
      </c>
      <c r="B936" s="49" t="s">
        <v>156</v>
      </c>
      <c r="C936" s="58">
        <v>550000</v>
      </c>
      <c r="D936" s="58">
        <v>287200</v>
      </c>
    </row>
    <row r="937" spans="1:4" s="30" customFormat="1" x14ac:dyDescent="0.2">
      <c r="A937" s="48">
        <v>511300</v>
      </c>
      <c r="B937" s="49" t="s">
        <v>157</v>
      </c>
      <c r="C937" s="58">
        <v>26547000</v>
      </c>
      <c r="D937" s="58">
        <v>781700</v>
      </c>
    </row>
    <row r="938" spans="1:4" s="30" customFormat="1" x14ac:dyDescent="0.2">
      <c r="A938" s="48">
        <v>511400</v>
      </c>
      <c r="B938" s="49" t="s">
        <v>158</v>
      </c>
      <c r="C938" s="58">
        <v>400000</v>
      </c>
      <c r="D938" s="58">
        <v>0</v>
      </c>
    </row>
    <row r="939" spans="1:4" s="55" customFormat="1" x14ac:dyDescent="0.2">
      <c r="A939" s="46">
        <v>513000</v>
      </c>
      <c r="B939" s="51" t="s">
        <v>162</v>
      </c>
      <c r="C939" s="45">
        <f t="shared" ref="C939" si="224">C940</f>
        <v>850000</v>
      </c>
      <c r="D939" s="45">
        <f t="shared" ref="D939" si="225">D940</f>
        <v>0</v>
      </c>
    </row>
    <row r="940" spans="1:4" s="30" customFormat="1" x14ac:dyDescent="0.2">
      <c r="A940" s="48">
        <v>513700</v>
      </c>
      <c r="B940" s="49" t="s">
        <v>361</v>
      </c>
      <c r="C940" s="58">
        <v>850000</v>
      </c>
      <c r="D940" s="58">
        <v>0</v>
      </c>
    </row>
    <row r="941" spans="1:4" s="57" customFormat="1" x14ac:dyDescent="0.2">
      <c r="A941" s="46">
        <v>516000</v>
      </c>
      <c r="B941" s="51" t="s">
        <v>164</v>
      </c>
      <c r="C941" s="97">
        <f t="shared" ref="C941" si="226">C942</f>
        <v>680000</v>
      </c>
      <c r="D941" s="97">
        <f t="shared" ref="D941" si="227">D942</f>
        <v>150000</v>
      </c>
    </row>
    <row r="942" spans="1:4" s="57" customFormat="1" x14ac:dyDescent="0.2">
      <c r="A942" s="48">
        <v>516100</v>
      </c>
      <c r="B942" s="49" t="s">
        <v>164</v>
      </c>
      <c r="C942" s="58">
        <v>680000</v>
      </c>
      <c r="D942" s="58">
        <v>150000</v>
      </c>
    </row>
    <row r="943" spans="1:4" s="55" customFormat="1" x14ac:dyDescent="0.2">
      <c r="A943" s="46">
        <v>620000</v>
      </c>
      <c r="B943" s="51" t="s">
        <v>182</v>
      </c>
      <c r="C943" s="45">
        <f t="shared" ref="C943" si="228">C944</f>
        <v>5100000</v>
      </c>
      <c r="D943" s="45">
        <f t="shared" ref="D943" si="229">D944</f>
        <v>0</v>
      </c>
    </row>
    <row r="944" spans="1:4" s="55" customFormat="1" x14ac:dyDescent="0.2">
      <c r="A944" s="46">
        <v>621000</v>
      </c>
      <c r="B944" s="51" t="s">
        <v>120</v>
      </c>
      <c r="C944" s="45">
        <f>0+C945</f>
        <v>5100000</v>
      </c>
      <c r="D944" s="45">
        <f>0+D945</f>
        <v>0</v>
      </c>
    </row>
    <row r="945" spans="1:4" s="57" customFormat="1" x14ac:dyDescent="0.2">
      <c r="A945" s="52">
        <v>621900</v>
      </c>
      <c r="B945" s="49" t="s">
        <v>186</v>
      </c>
      <c r="C945" s="58">
        <v>5100000</v>
      </c>
      <c r="D945" s="58">
        <v>0</v>
      </c>
    </row>
    <row r="946" spans="1:4" s="55" customFormat="1" x14ac:dyDescent="0.2">
      <c r="A946" s="46">
        <v>630000</v>
      </c>
      <c r="B946" s="51" t="s">
        <v>194</v>
      </c>
      <c r="C946" s="45">
        <f>C947+C951</f>
        <v>5076600</v>
      </c>
      <c r="D946" s="45">
        <f>D947+D951</f>
        <v>0</v>
      </c>
    </row>
    <row r="947" spans="1:4" s="55" customFormat="1" x14ac:dyDescent="0.2">
      <c r="A947" s="46">
        <v>631000</v>
      </c>
      <c r="B947" s="51" t="s">
        <v>126</v>
      </c>
      <c r="C947" s="45">
        <f>C948+0+C950+C949</f>
        <v>155600</v>
      </c>
      <c r="D947" s="45">
        <f>D948+0+D950+D949</f>
        <v>0</v>
      </c>
    </row>
    <row r="948" spans="1:4" s="57" customFormat="1" x14ac:dyDescent="0.2">
      <c r="A948" s="48">
        <v>631100</v>
      </c>
      <c r="B948" s="49" t="s">
        <v>196</v>
      </c>
      <c r="C948" s="58">
        <v>150000</v>
      </c>
      <c r="D948" s="58">
        <v>0</v>
      </c>
    </row>
    <row r="949" spans="1:4" s="57" customFormat="1" x14ac:dyDescent="0.2">
      <c r="A949" s="48">
        <v>631200</v>
      </c>
      <c r="B949" s="49" t="s">
        <v>197</v>
      </c>
      <c r="C949" s="58">
        <v>100</v>
      </c>
      <c r="D949" s="58">
        <v>0</v>
      </c>
    </row>
    <row r="950" spans="1:4" s="57" customFormat="1" x14ac:dyDescent="0.2">
      <c r="A950" s="48">
        <v>631300</v>
      </c>
      <c r="B950" s="49" t="s">
        <v>198</v>
      </c>
      <c r="C950" s="58">
        <v>5500</v>
      </c>
      <c r="D950" s="58">
        <v>0</v>
      </c>
    </row>
    <row r="951" spans="1:4" s="55" customFormat="1" x14ac:dyDescent="0.2">
      <c r="A951" s="46">
        <v>638000</v>
      </c>
      <c r="B951" s="51" t="s">
        <v>127</v>
      </c>
      <c r="C951" s="45">
        <f t="shared" ref="C951" si="230">C952</f>
        <v>4921000</v>
      </c>
      <c r="D951" s="45">
        <f t="shared" ref="D951" si="231">D952</f>
        <v>0</v>
      </c>
    </row>
    <row r="952" spans="1:4" s="57" customFormat="1" x14ac:dyDescent="0.2">
      <c r="A952" s="48">
        <v>638100</v>
      </c>
      <c r="B952" s="49" t="s">
        <v>199</v>
      </c>
      <c r="C952" s="58">
        <v>4921000</v>
      </c>
      <c r="D952" s="58">
        <v>0</v>
      </c>
    </row>
    <row r="953" spans="1:4" s="30" customFormat="1" x14ac:dyDescent="0.2">
      <c r="A953" s="89"/>
      <c r="B953" s="83" t="s">
        <v>236</v>
      </c>
      <c r="C953" s="87">
        <f>C905+C933+C946+C930+C943</f>
        <v>371159100</v>
      </c>
      <c r="D953" s="87">
        <f>D905+D933+D946+D930+D943</f>
        <v>2453900</v>
      </c>
    </row>
    <row r="954" spans="1:4" s="30" customFormat="1" x14ac:dyDescent="0.2">
      <c r="A954" s="66"/>
      <c r="B954" s="98"/>
      <c r="C954" s="67"/>
      <c r="D954" s="67"/>
    </row>
    <row r="955" spans="1:4" s="30" customFormat="1" x14ac:dyDescent="0.2">
      <c r="A955" s="43"/>
      <c r="B955" s="44"/>
      <c r="C955" s="50"/>
      <c r="D955" s="50"/>
    </row>
    <row r="956" spans="1:4" s="30" customFormat="1" x14ac:dyDescent="0.2">
      <c r="A956" s="48" t="s">
        <v>570</v>
      </c>
      <c r="B956" s="51"/>
      <c r="C956" s="50"/>
      <c r="D956" s="50"/>
    </row>
    <row r="957" spans="1:4" s="30" customFormat="1" x14ac:dyDescent="0.2">
      <c r="A957" s="48" t="s">
        <v>247</v>
      </c>
      <c r="B957" s="51"/>
      <c r="C957" s="50"/>
      <c r="D957" s="50"/>
    </row>
    <row r="958" spans="1:4" s="30" customFormat="1" x14ac:dyDescent="0.2">
      <c r="A958" s="48" t="s">
        <v>339</v>
      </c>
      <c r="B958" s="51"/>
      <c r="C958" s="50"/>
      <c r="D958" s="50"/>
    </row>
    <row r="959" spans="1:4" s="30" customFormat="1" x14ac:dyDescent="0.2">
      <c r="A959" s="48" t="s">
        <v>532</v>
      </c>
      <c r="B959" s="51"/>
      <c r="C959" s="50"/>
      <c r="D959" s="50"/>
    </row>
    <row r="960" spans="1:4" s="30" customFormat="1" x14ac:dyDescent="0.2">
      <c r="A960" s="48"/>
      <c r="B960" s="79"/>
      <c r="C960" s="67"/>
      <c r="D960" s="67"/>
    </row>
    <row r="961" spans="1:4" s="30" customFormat="1" x14ac:dyDescent="0.2">
      <c r="A961" s="46">
        <v>410000</v>
      </c>
      <c r="B961" s="47" t="s">
        <v>87</v>
      </c>
      <c r="C961" s="45">
        <f>C962+C967+C985+0+C983+0</f>
        <v>9417300</v>
      </c>
      <c r="D961" s="45">
        <f>D962+D967+D985+0+D983+0</f>
        <v>0</v>
      </c>
    </row>
    <row r="962" spans="1:4" s="30" customFormat="1" x14ac:dyDescent="0.2">
      <c r="A962" s="46">
        <v>411000</v>
      </c>
      <c r="B962" s="47" t="s">
        <v>204</v>
      </c>
      <c r="C962" s="45">
        <f t="shared" ref="C962" si="232">SUM(C963:C966)</f>
        <v>3419200</v>
      </c>
      <c r="D962" s="45">
        <f t="shared" ref="D962" si="233">SUM(D963:D966)</f>
        <v>0</v>
      </c>
    </row>
    <row r="963" spans="1:4" s="30" customFormat="1" x14ac:dyDescent="0.2">
      <c r="A963" s="48">
        <v>411100</v>
      </c>
      <c r="B963" s="49" t="s">
        <v>88</v>
      </c>
      <c r="C963" s="58">
        <v>3102000</v>
      </c>
      <c r="D963" s="58">
        <v>0</v>
      </c>
    </row>
    <row r="964" spans="1:4" s="30" customFormat="1" x14ac:dyDescent="0.2">
      <c r="A964" s="48">
        <v>411200</v>
      </c>
      <c r="B964" s="49" t="s">
        <v>217</v>
      </c>
      <c r="C964" s="58">
        <v>80000</v>
      </c>
      <c r="D964" s="58">
        <v>0</v>
      </c>
    </row>
    <row r="965" spans="1:4" s="30" customFormat="1" ht="40.5" x14ac:dyDescent="0.2">
      <c r="A965" s="48">
        <v>411300</v>
      </c>
      <c r="B965" s="49" t="s">
        <v>89</v>
      </c>
      <c r="C965" s="58">
        <v>196000</v>
      </c>
      <c r="D965" s="58">
        <v>0</v>
      </c>
    </row>
    <row r="966" spans="1:4" s="30" customFormat="1" x14ac:dyDescent="0.2">
      <c r="A966" s="48">
        <v>411400</v>
      </c>
      <c r="B966" s="49" t="s">
        <v>90</v>
      </c>
      <c r="C966" s="58">
        <v>41200</v>
      </c>
      <c r="D966" s="58">
        <v>0</v>
      </c>
    </row>
    <row r="967" spans="1:4" s="30" customFormat="1" x14ac:dyDescent="0.2">
      <c r="A967" s="46">
        <v>412000</v>
      </c>
      <c r="B967" s="51" t="s">
        <v>209</v>
      </c>
      <c r="C967" s="45">
        <f>SUM(C968:C982)</f>
        <v>3868399.9999999991</v>
      </c>
      <c r="D967" s="45">
        <f>SUM(D968:D982)</f>
        <v>0</v>
      </c>
    </row>
    <row r="968" spans="1:4" s="30" customFormat="1" x14ac:dyDescent="0.2">
      <c r="A968" s="48">
        <v>412100</v>
      </c>
      <c r="B968" s="49" t="s">
        <v>91</v>
      </c>
      <c r="C968" s="58">
        <v>7999.9999999999982</v>
      </c>
      <c r="D968" s="58">
        <v>0</v>
      </c>
    </row>
    <row r="969" spans="1:4" s="30" customFormat="1" x14ac:dyDescent="0.2">
      <c r="A969" s="48">
        <v>412200</v>
      </c>
      <c r="B969" s="49" t="s">
        <v>218</v>
      </c>
      <c r="C969" s="58">
        <v>77000</v>
      </c>
      <c r="D969" s="58">
        <v>0</v>
      </c>
    </row>
    <row r="970" spans="1:4" s="30" customFormat="1" x14ac:dyDescent="0.2">
      <c r="A970" s="48">
        <v>412300</v>
      </c>
      <c r="B970" s="49" t="s">
        <v>92</v>
      </c>
      <c r="C970" s="58">
        <v>26500</v>
      </c>
      <c r="D970" s="58">
        <v>0</v>
      </c>
    </row>
    <row r="971" spans="1:4" s="30" customFormat="1" x14ac:dyDescent="0.2">
      <c r="A971" s="48">
        <v>412500</v>
      </c>
      <c r="B971" s="49" t="s">
        <v>94</v>
      </c>
      <c r="C971" s="58">
        <v>15000</v>
      </c>
      <c r="D971" s="58">
        <v>0</v>
      </c>
    </row>
    <row r="972" spans="1:4" s="30" customFormat="1" x14ac:dyDescent="0.2">
      <c r="A972" s="48">
        <v>412600</v>
      </c>
      <c r="B972" s="49" t="s">
        <v>219</v>
      </c>
      <c r="C972" s="58">
        <v>55000</v>
      </c>
      <c r="D972" s="58">
        <v>0</v>
      </c>
    </row>
    <row r="973" spans="1:4" s="30" customFormat="1" x14ac:dyDescent="0.2">
      <c r="A973" s="48">
        <v>412700</v>
      </c>
      <c r="B973" s="49" t="s">
        <v>206</v>
      </c>
      <c r="C973" s="58">
        <v>3099999.9999999991</v>
      </c>
      <c r="D973" s="58">
        <v>0</v>
      </c>
    </row>
    <row r="974" spans="1:4" s="30" customFormat="1" x14ac:dyDescent="0.2">
      <c r="A974" s="48">
        <v>412700</v>
      </c>
      <c r="B974" s="49" t="s">
        <v>571</v>
      </c>
      <c r="C974" s="58">
        <v>43000</v>
      </c>
      <c r="D974" s="58">
        <v>0</v>
      </c>
    </row>
    <row r="975" spans="1:4" s="30" customFormat="1" x14ac:dyDescent="0.2">
      <c r="A975" s="48">
        <v>412700</v>
      </c>
      <c r="B975" s="49" t="s">
        <v>572</v>
      </c>
      <c r="C975" s="58">
        <v>177700</v>
      </c>
      <c r="D975" s="58">
        <v>0</v>
      </c>
    </row>
    <row r="976" spans="1:4" s="30" customFormat="1" x14ac:dyDescent="0.2">
      <c r="A976" s="48">
        <v>412700</v>
      </c>
      <c r="B976" s="49" t="s">
        <v>362</v>
      </c>
      <c r="C976" s="58">
        <v>100000</v>
      </c>
      <c r="D976" s="58">
        <v>0</v>
      </c>
    </row>
    <row r="977" spans="1:4" s="30" customFormat="1" x14ac:dyDescent="0.2">
      <c r="A977" s="48">
        <v>412900</v>
      </c>
      <c r="B977" s="53" t="s">
        <v>533</v>
      </c>
      <c r="C977" s="58">
        <v>3200</v>
      </c>
      <c r="D977" s="58">
        <v>0</v>
      </c>
    </row>
    <row r="978" spans="1:4" s="30" customFormat="1" x14ac:dyDescent="0.2">
      <c r="A978" s="48">
        <v>412900</v>
      </c>
      <c r="B978" s="53" t="s">
        <v>301</v>
      </c>
      <c r="C978" s="58">
        <v>200000</v>
      </c>
      <c r="D978" s="58">
        <v>0</v>
      </c>
    </row>
    <row r="979" spans="1:4" s="30" customFormat="1" x14ac:dyDescent="0.2">
      <c r="A979" s="48">
        <v>412900</v>
      </c>
      <c r="B979" s="53" t="s">
        <v>319</v>
      </c>
      <c r="C979" s="58">
        <v>4000</v>
      </c>
      <c r="D979" s="58">
        <v>0</v>
      </c>
    </row>
    <row r="980" spans="1:4" s="30" customFormat="1" x14ac:dyDescent="0.2">
      <c r="A980" s="48">
        <v>412900</v>
      </c>
      <c r="B980" s="53" t="s">
        <v>573</v>
      </c>
      <c r="C980" s="58">
        <v>50000.000000000007</v>
      </c>
      <c r="D980" s="58">
        <v>0</v>
      </c>
    </row>
    <row r="981" spans="1:4" s="30" customFormat="1" x14ac:dyDescent="0.2">
      <c r="A981" s="48">
        <v>412900</v>
      </c>
      <c r="B981" s="53" t="s">
        <v>320</v>
      </c>
      <c r="C981" s="58">
        <v>3500</v>
      </c>
      <c r="D981" s="58">
        <v>0</v>
      </c>
    </row>
    <row r="982" spans="1:4" s="30" customFormat="1" x14ac:dyDescent="0.2">
      <c r="A982" s="48">
        <v>412900</v>
      </c>
      <c r="B982" s="49" t="s">
        <v>321</v>
      </c>
      <c r="C982" s="58">
        <v>5500</v>
      </c>
      <c r="D982" s="58">
        <v>0</v>
      </c>
    </row>
    <row r="983" spans="1:4" s="55" customFormat="1" x14ac:dyDescent="0.2">
      <c r="A983" s="46">
        <v>414000</v>
      </c>
      <c r="B983" s="51" t="s">
        <v>104</v>
      </c>
      <c r="C983" s="45">
        <f>C984+0</f>
        <v>50000</v>
      </c>
      <c r="D983" s="45">
        <f>D984+0</f>
        <v>0</v>
      </c>
    </row>
    <row r="984" spans="1:4" s="30" customFormat="1" x14ac:dyDescent="0.2">
      <c r="A984" s="48">
        <v>414100</v>
      </c>
      <c r="B984" s="49" t="s">
        <v>363</v>
      </c>
      <c r="C984" s="58">
        <v>50000</v>
      </c>
      <c r="D984" s="58">
        <v>0</v>
      </c>
    </row>
    <row r="985" spans="1:4" s="55" customFormat="1" x14ac:dyDescent="0.2">
      <c r="A985" s="46">
        <v>415000</v>
      </c>
      <c r="B985" s="51" t="s">
        <v>50</v>
      </c>
      <c r="C985" s="45">
        <f>SUM(C986:C991)</f>
        <v>2079700</v>
      </c>
      <c r="D985" s="45">
        <f>SUM(D986:D991)</f>
        <v>0</v>
      </c>
    </row>
    <row r="986" spans="1:4" s="30" customFormat="1" x14ac:dyDescent="0.2">
      <c r="A986" s="48">
        <v>415200</v>
      </c>
      <c r="B986" s="49" t="s">
        <v>364</v>
      </c>
      <c r="C986" s="58">
        <v>50000</v>
      </c>
      <c r="D986" s="58">
        <v>0</v>
      </c>
    </row>
    <row r="987" spans="1:4" s="30" customFormat="1" x14ac:dyDescent="0.2">
      <c r="A987" s="48">
        <v>415200</v>
      </c>
      <c r="B987" s="49" t="s">
        <v>271</v>
      </c>
      <c r="C987" s="58">
        <v>500000</v>
      </c>
      <c r="D987" s="58">
        <v>0</v>
      </c>
    </row>
    <row r="988" spans="1:4" s="30" customFormat="1" x14ac:dyDescent="0.2">
      <c r="A988" s="48">
        <v>415200</v>
      </c>
      <c r="B988" s="49" t="s">
        <v>272</v>
      </c>
      <c r="C988" s="58">
        <v>100000</v>
      </c>
      <c r="D988" s="58">
        <v>0</v>
      </c>
    </row>
    <row r="989" spans="1:4" s="30" customFormat="1" x14ac:dyDescent="0.2">
      <c r="A989" s="48">
        <v>415200</v>
      </c>
      <c r="B989" s="49" t="s">
        <v>574</v>
      </c>
      <c r="C989" s="58">
        <v>24000</v>
      </c>
      <c r="D989" s="58">
        <v>0</v>
      </c>
    </row>
    <row r="990" spans="1:4" s="30" customFormat="1" x14ac:dyDescent="0.2">
      <c r="A990" s="48">
        <v>415200</v>
      </c>
      <c r="B990" s="49" t="s">
        <v>267</v>
      </c>
      <c r="C990" s="58">
        <v>5700</v>
      </c>
      <c r="D990" s="58">
        <v>0</v>
      </c>
    </row>
    <row r="991" spans="1:4" s="30" customFormat="1" x14ac:dyDescent="0.2">
      <c r="A991" s="48">
        <v>415200</v>
      </c>
      <c r="B991" s="49" t="s">
        <v>273</v>
      </c>
      <c r="C991" s="58">
        <v>1400000</v>
      </c>
      <c r="D991" s="58">
        <v>0</v>
      </c>
    </row>
    <row r="992" spans="1:4" s="55" customFormat="1" x14ac:dyDescent="0.2">
      <c r="A992" s="46">
        <v>480000</v>
      </c>
      <c r="B992" s="51" t="s">
        <v>149</v>
      </c>
      <c r="C992" s="45">
        <f>C993+C997</f>
        <v>6550500</v>
      </c>
      <c r="D992" s="45">
        <f>D993+D997</f>
        <v>0</v>
      </c>
    </row>
    <row r="993" spans="1:4" s="55" customFormat="1" x14ac:dyDescent="0.2">
      <c r="A993" s="46">
        <v>487000</v>
      </c>
      <c r="B993" s="51" t="s">
        <v>203</v>
      </c>
      <c r="C993" s="45">
        <f>SUM(C994:C996)</f>
        <v>1210300</v>
      </c>
      <c r="D993" s="45">
        <f>SUM(D994:D996)</f>
        <v>0</v>
      </c>
    </row>
    <row r="994" spans="1:4" s="30" customFormat="1" x14ac:dyDescent="0.2">
      <c r="A994" s="56">
        <v>487300</v>
      </c>
      <c r="B994" s="49" t="s">
        <v>365</v>
      </c>
      <c r="C994" s="58">
        <v>900000</v>
      </c>
      <c r="D994" s="58">
        <v>0</v>
      </c>
    </row>
    <row r="995" spans="1:4" s="30" customFormat="1" x14ac:dyDescent="0.2">
      <c r="A995" s="48">
        <v>487300</v>
      </c>
      <c r="B995" s="49" t="s">
        <v>575</v>
      </c>
      <c r="C995" s="58">
        <v>264300</v>
      </c>
      <c r="D995" s="58">
        <v>0</v>
      </c>
    </row>
    <row r="996" spans="1:4" s="30" customFormat="1" x14ac:dyDescent="0.2">
      <c r="A996" s="48">
        <v>487300</v>
      </c>
      <c r="B996" s="49" t="s">
        <v>502</v>
      </c>
      <c r="C996" s="58">
        <v>46000</v>
      </c>
      <c r="D996" s="58">
        <v>0</v>
      </c>
    </row>
    <row r="997" spans="1:4" s="55" customFormat="1" x14ac:dyDescent="0.2">
      <c r="A997" s="46">
        <v>488000</v>
      </c>
      <c r="B997" s="51" t="s">
        <v>103</v>
      </c>
      <c r="C997" s="45">
        <f>SUM(C998:C1001)</f>
        <v>5340200</v>
      </c>
      <c r="D997" s="45">
        <f>SUM(D998:D1001)</f>
        <v>0</v>
      </c>
    </row>
    <row r="998" spans="1:4" s="30" customFormat="1" x14ac:dyDescent="0.2">
      <c r="A998" s="48">
        <v>488100</v>
      </c>
      <c r="B998" s="49" t="s">
        <v>103</v>
      </c>
      <c r="C998" s="58">
        <v>287999.99999999983</v>
      </c>
      <c r="D998" s="58">
        <v>0</v>
      </c>
    </row>
    <row r="999" spans="1:4" s="30" customFormat="1" x14ac:dyDescent="0.2">
      <c r="A999" s="48">
        <v>488100</v>
      </c>
      <c r="B999" s="49" t="s">
        <v>291</v>
      </c>
      <c r="C999" s="58">
        <v>100000.00000000001</v>
      </c>
      <c r="D999" s="58">
        <v>0</v>
      </c>
    </row>
    <row r="1000" spans="1:4" s="30" customFormat="1" x14ac:dyDescent="0.2">
      <c r="A1000" s="48">
        <v>488100</v>
      </c>
      <c r="B1000" s="49" t="s">
        <v>292</v>
      </c>
      <c r="C1000" s="58">
        <v>1867199.9999999995</v>
      </c>
      <c r="D1000" s="58">
        <v>0</v>
      </c>
    </row>
    <row r="1001" spans="1:4" s="30" customFormat="1" x14ac:dyDescent="0.2">
      <c r="A1001" s="56">
        <v>488100</v>
      </c>
      <c r="B1001" s="49" t="s">
        <v>366</v>
      </c>
      <c r="C1001" s="58">
        <v>3085000</v>
      </c>
      <c r="D1001" s="58">
        <v>0</v>
      </c>
    </row>
    <row r="1002" spans="1:4" s="30" customFormat="1" x14ac:dyDescent="0.2">
      <c r="A1002" s="46">
        <v>510000</v>
      </c>
      <c r="B1002" s="51" t="s">
        <v>153</v>
      </c>
      <c r="C1002" s="45">
        <f>C1003+C1005+0</f>
        <v>57000</v>
      </c>
      <c r="D1002" s="45">
        <f>D1003+D1005+0</f>
        <v>0</v>
      </c>
    </row>
    <row r="1003" spans="1:4" s="30" customFormat="1" x14ac:dyDescent="0.2">
      <c r="A1003" s="46">
        <v>511000</v>
      </c>
      <c r="B1003" s="51" t="s">
        <v>154</v>
      </c>
      <c r="C1003" s="45">
        <f>SUM(C1004:C1004)</f>
        <v>50000</v>
      </c>
      <c r="D1003" s="45">
        <f>SUM(D1004:D1004)</f>
        <v>0</v>
      </c>
    </row>
    <row r="1004" spans="1:4" s="30" customFormat="1" x14ac:dyDescent="0.2">
      <c r="A1004" s="48">
        <v>511300</v>
      </c>
      <c r="B1004" s="49" t="s">
        <v>157</v>
      </c>
      <c r="C1004" s="58">
        <v>50000</v>
      </c>
      <c r="D1004" s="58">
        <v>0</v>
      </c>
    </row>
    <row r="1005" spans="1:4" s="30" customFormat="1" x14ac:dyDescent="0.2">
      <c r="A1005" s="46">
        <v>516000</v>
      </c>
      <c r="B1005" s="51" t="s">
        <v>164</v>
      </c>
      <c r="C1005" s="45">
        <f t="shared" ref="C1005" si="234">SUM(C1006)</f>
        <v>7000</v>
      </c>
      <c r="D1005" s="45">
        <f t="shared" ref="D1005" si="235">SUM(D1006)</f>
        <v>0</v>
      </c>
    </row>
    <row r="1006" spans="1:4" s="30" customFormat="1" x14ac:dyDescent="0.2">
      <c r="A1006" s="48">
        <v>516100</v>
      </c>
      <c r="B1006" s="49" t="s">
        <v>164</v>
      </c>
      <c r="C1006" s="58">
        <v>7000</v>
      </c>
      <c r="D1006" s="58">
        <v>0</v>
      </c>
    </row>
    <row r="1007" spans="1:4" s="55" customFormat="1" x14ac:dyDescent="0.2">
      <c r="A1007" s="46">
        <v>630000</v>
      </c>
      <c r="B1007" s="51" t="s">
        <v>194</v>
      </c>
      <c r="C1007" s="45">
        <f>0+C1008</f>
        <v>215000</v>
      </c>
      <c r="D1007" s="45">
        <f>0+D1008</f>
        <v>0</v>
      </c>
    </row>
    <row r="1008" spans="1:4" s="55" customFormat="1" x14ac:dyDescent="0.2">
      <c r="A1008" s="46">
        <v>638000</v>
      </c>
      <c r="B1008" s="51" t="s">
        <v>127</v>
      </c>
      <c r="C1008" s="45">
        <f t="shared" ref="C1008" si="236">C1009</f>
        <v>215000</v>
      </c>
      <c r="D1008" s="45">
        <f t="shared" ref="D1008" si="237">D1009</f>
        <v>0</v>
      </c>
    </row>
    <row r="1009" spans="1:4" s="30" customFormat="1" x14ac:dyDescent="0.2">
      <c r="A1009" s="48">
        <v>638100</v>
      </c>
      <c r="B1009" s="49" t="s">
        <v>199</v>
      </c>
      <c r="C1009" s="58">
        <v>215000</v>
      </c>
      <c r="D1009" s="58">
        <v>0</v>
      </c>
    </row>
    <row r="1010" spans="1:4" s="30" customFormat="1" x14ac:dyDescent="0.2">
      <c r="A1010" s="89"/>
      <c r="B1010" s="83" t="s">
        <v>236</v>
      </c>
      <c r="C1010" s="87">
        <f>C961+C992+C1002+C1007+0</f>
        <v>16239800</v>
      </c>
      <c r="D1010" s="87">
        <f>D961+D992+D1002+D1007+0</f>
        <v>0</v>
      </c>
    </row>
    <row r="1011" spans="1:4" s="30" customFormat="1" x14ac:dyDescent="0.2">
      <c r="A1011" s="66"/>
      <c r="B1011" s="44"/>
      <c r="C1011" s="50"/>
      <c r="D1011" s="50"/>
    </row>
    <row r="1012" spans="1:4" s="30" customFormat="1" x14ac:dyDescent="0.2">
      <c r="A1012" s="43"/>
      <c r="B1012" s="44"/>
      <c r="C1012" s="50"/>
      <c r="D1012" s="50"/>
    </row>
    <row r="1013" spans="1:4" s="30" customFormat="1" x14ac:dyDescent="0.2">
      <c r="A1013" s="48" t="s">
        <v>576</v>
      </c>
      <c r="B1013" s="51"/>
      <c r="C1013" s="50"/>
      <c r="D1013" s="50"/>
    </row>
    <row r="1014" spans="1:4" s="30" customFormat="1" x14ac:dyDescent="0.2">
      <c r="A1014" s="48" t="s">
        <v>247</v>
      </c>
      <c r="B1014" s="51"/>
      <c r="C1014" s="50"/>
      <c r="D1014" s="50"/>
    </row>
    <row r="1015" spans="1:4" s="30" customFormat="1" x14ac:dyDescent="0.2">
      <c r="A1015" s="48" t="s">
        <v>340</v>
      </c>
      <c r="B1015" s="51"/>
      <c r="C1015" s="50"/>
      <c r="D1015" s="50"/>
    </row>
    <row r="1016" spans="1:4" s="30" customFormat="1" x14ac:dyDescent="0.2">
      <c r="A1016" s="48" t="s">
        <v>577</v>
      </c>
      <c r="B1016" s="51"/>
      <c r="C1016" s="50"/>
      <c r="D1016" s="50"/>
    </row>
    <row r="1017" spans="1:4" s="30" customFormat="1" x14ac:dyDescent="0.2">
      <c r="A1017" s="48"/>
      <c r="B1017" s="79"/>
      <c r="C1017" s="67"/>
      <c r="D1017" s="67"/>
    </row>
    <row r="1018" spans="1:4" s="30" customFormat="1" x14ac:dyDescent="0.2">
      <c r="A1018" s="46">
        <v>410000</v>
      </c>
      <c r="B1018" s="47" t="s">
        <v>87</v>
      </c>
      <c r="C1018" s="45">
        <f>C1019+C1024+C1037</f>
        <v>369121000</v>
      </c>
      <c r="D1018" s="45">
        <f>D1019+D1024+D1037</f>
        <v>1595000</v>
      </c>
    </row>
    <row r="1019" spans="1:4" s="30" customFormat="1" x14ac:dyDescent="0.2">
      <c r="A1019" s="46">
        <v>411000</v>
      </c>
      <c r="B1019" s="47" t="s">
        <v>204</v>
      </c>
      <c r="C1019" s="45">
        <f t="shared" ref="C1019" si="238">SUM(C1020:C1023)</f>
        <v>340650000</v>
      </c>
      <c r="D1019" s="45">
        <f>SUM(D1020:D1023)</f>
        <v>340000</v>
      </c>
    </row>
    <row r="1020" spans="1:4" s="30" customFormat="1" x14ac:dyDescent="0.2">
      <c r="A1020" s="48">
        <v>411100</v>
      </c>
      <c r="B1020" s="49" t="s">
        <v>88</v>
      </c>
      <c r="C1020" s="58">
        <v>321000000</v>
      </c>
      <c r="D1020" s="58">
        <v>305000</v>
      </c>
    </row>
    <row r="1021" spans="1:4" s="30" customFormat="1" x14ac:dyDescent="0.2">
      <c r="A1021" s="48">
        <v>411200</v>
      </c>
      <c r="B1021" s="49" t="s">
        <v>217</v>
      </c>
      <c r="C1021" s="58">
        <v>10100000</v>
      </c>
      <c r="D1021" s="58">
        <v>35000</v>
      </c>
    </row>
    <row r="1022" spans="1:4" s="30" customFormat="1" ht="40.5" x14ac:dyDescent="0.2">
      <c r="A1022" s="48">
        <v>411300</v>
      </c>
      <c r="B1022" s="49" t="s">
        <v>89</v>
      </c>
      <c r="C1022" s="58">
        <v>7600000</v>
      </c>
      <c r="D1022" s="58">
        <v>0</v>
      </c>
    </row>
    <row r="1023" spans="1:4" s="30" customFormat="1" x14ac:dyDescent="0.2">
      <c r="A1023" s="48">
        <v>411400</v>
      </c>
      <c r="B1023" s="49" t="s">
        <v>90</v>
      </c>
      <c r="C1023" s="58">
        <v>1950000</v>
      </c>
      <c r="D1023" s="58">
        <v>0</v>
      </c>
    </row>
    <row r="1024" spans="1:4" s="30" customFormat="1" x14ac:dyDescent="0.2">
      <c r="A1024" s="46">
        <v>412000</v>
      </c>
      <c r="B1024" s="51" t="s">
        <v>209</v>
      </c>
      <c r="C1024" s="45">
        <f>SUM(C1025:C1036)</f>
        <v>23671000</v>
      </c>
      <c r="D1024" s="45">
        <f>SUM(D1025:D1036)</f>
        <v>1255000</v>
      </c>
    </row>
    <row r="1025" spans="1:4" s="30" customFormat="1" x14ac:dyDescent="0.2">
      <c r="A1025" s="48">
        <v>412100</v>
      </c>
      <c r="B1025" s="49" t="s">
        <v>91</v>
      </c>
      <c r="C1025" s="58">
        <v>6000</v>
      </c>
      <c r="D1025" s="58">
        <v>5000</v>
      </c>
    </row>
    <row r="1026" spans="1:4" s="30" customFormat="1" x14ac:dyDescent="0.2">
      <c r="A1026" s="48">
        <v>412200</v>
      </c>
      <c r="B1026" s="49" t="s">
        <v>218</v>
      </c>
      <c r="C1026" s="58">
        <v>8230000</v>
      </c>
      <c r="D1026" s="58">
        <v>200000</v>
      </c>
    </row>
    <row r="1027" spans="1:4" s="30" customFormat="1" x14ac:dyDescent="0.2">
      <c r="A1027" s="48">
        <v>412300</v>
      </c>
      <c r="B1027" s="49" t="s">
        <v>92</v>
      </c>
      <c r="C1027" s="58">
        <v>1300000</v>
      </c>
      <c r="D1027" s="58">
        <v>100000</v>
      </c>
    </row>
    <row r="1028" spans="1:4" s="30" customFormat="1" x14ac:dyDescent="0.2">
      <c r="A1028" s="48">
        <v>412300</v>
      </c>
      <c r="B1028" s="49" t="s">
        <v>308</v>
      </c>
      <c r="C1028" s="58">
        <v>5720000</v>
      </c>
      <c r="D1028" s="58">
        <v>0</v>
      </c>
    </row>
    <row r="1029" spans="1:4" s="30" customFormat="1" x14ac:dyDescent="0.2">
      <c r="A1029" s="48">
        <v>412400</v>
      </c>
      <c r="B1029" s="49" t="s">
        <v>93</v>
      </c>
      <c r="C1029" s="58">
        <v>670000</v>
      </c>
      <c r="D1029" s="58">
        <v>220000</v>
      </c>
    </row>
    <row r="1030" spans="1:4" s="30" customFormat="1" x14ac:dyDescent="0.2">
      <c r="A1030" s="48">
        <v>412500</v>
      </c>
      <c r="B1030" s="49" t="s">
        <v>94</v>
      </c>
      <c r="C1030" s="58">
        <v>810000.00000000012</v>
      </c>
      <c r="D1030" s="58">
        <v>250000</v>
      </c>
    </row>
    <row r="1031" spans="1:4" s="30" customFormat="1" x14ac:dyDescent="0.2">
      <c r="A1031" s="48">
        <v>412600</v>
      </c>
      <c r="B1031" s="49" t="s">
        <v>219</v>
      </c>
      <c r="C1031" s="58">
        <v>350000</v>
      </c>
      <c r="D1031" s="58">
        <v>80000</v>
      </c>
    </row>
    <row r="1032" spans="1:4" s="30" customFormat="1" x14ac:dyDescent="0.2">
      <c r="A1032" s="48">
        <v>412700</v>
      </c>
      <c r="B1032" s="49" t="s">
        <v>206</v>
      </c>
      <c r="C1032" s="58">
        <v>750000</v>
      </c>
      <c r="D1032" s="58">
        <v>100000</v>
      </c>
    </row>
    <row r="1033" spans="1:4" s="30" customFormat="1" x14ac:dyDescent="0.2">
      <c r="A1033" s="48">
        <v>412900</v>
      </c>
      <c r="B1033" s="53" t="s">
        <v>301</v>
      </c>
      <c r="C1033" s="58">
        <v>4867500</v>
      </c>
      <c r="D1033" s="58">
        <v>0</v>
      </c>
    </row>
    <row r="1034" spans="1:4" s="30" customFormat="1" x14ac:dyDescent="0.2">
      <c r="A1034" s="48">
        <v>412900</v>
      </c>
      <c r="B1034" s="53" t="s">
        <v>320</v>
      </c>
      <c r="C1034" s="58">
        <v>37500</v>
      </c>
      <c r="D1034" s="58">
        <v>0</v>
      </c>
    </row>
    <row r="1035" spans="1:4" s="30" customFormat="1" x14ac:dyDescent="0.2">
      <c r="A1035" s="48">
        <v>412900</v>
      </c>
      <c r="B1035" s="49" t="s">
        <v>321</v>
      </c>
      <c r="C1035" s="58">
        <v>670000</v>
      </c>
      <c r="D1035" s="58">
        <v>0</v>
      </c>
    </row>
    <row r="1036" spans="1:4" s="30" customFormat="1" x14ac:dyDescent="0.2">
      <c r="A1036" s="48">
        <v>412900</v>
      </c>
      <c r="B1036" s="49" t="s">
        <v>303</v>
      </c>
      <c r="C1036" s="58">
        <v>260000</v>
      </c>
      <c r="D1036" s="58">
        <v>300000</v>
      </c>
    </row>
    <row r="1037" spans="1:4" s="55" customFormat="1" x14ac:dyDescent="0.2">
      <c r="A1037" s="46">
        <v>416000</v>
      </c>
      <c r="B1037" s="51" t="s">
        <v>211</v>
      </c>
      <c r="C1037" s="45">
        <f>SUM(C1038:C1038)</f>
        <v>4800000</v>
      </c>
      <c r="D1037" s="45">
        <f>SUM(D1038:D1038)</f>
        <v>0</v>
      </c>
    </row>
    <row r="1038" spans="1:4" s="30" customFormat="1" x14ac:dyDescent="0.2">
      <c r="A1038" s="48">
        <v>416300</v>
      </c>
      <c r="B1038" s="49" t="s">
        <v>503</v>
      </c>
      <c r="C1038" s="58">
        <v>4800000</v>
      </c>
      <c r="D1038" s="58">
        <v>0</v>
      </c>
    </row>
    <row r="1039" spans="1:4" s="30" customFormat="1" x14ac:dyDescent="0.2">
      <c r="A1039" s="46">
        <v>510000</v>
      </c>
      <c r="B1039" s="51" t="s">
        <v>153</v>
      </c>
      <c r="C1039" s="45">
        <f t="shared" ref="C1039" si="239">C1040+C1045</f>
        <v>450000</v>
      </c>
      <c r="D1039" s="45">
        <f t="shared" ref="D1039" si="240">D1040+D1045</f>
        <v>510000</v>
      </c>
    </row>
    <row r="1040" spans="1:4" s="30" customFormat="1" x14ac:dyDescent="0.2">
      <c r="A1040" s="46">
        <v>511000</v>
      </c>
      <c r="B1040" s="51" t="s">
        <v>154</v>
      </c>
      <c r="C1040" s="45">
        <f t="shared" ref="C1040" si="241">SUM(C1041:C1044)</f>
        <v>450000</v>
      </c>
      <c r="D1040" s="45">
        <f>SUM(D1041:D1044)</f>
        <v>500000</v>
      </c>
    </row>
    <row r="1041" spans="1:4" s="30" customFormat="1" x14ac:dyDescent="0.2">
      <c r="A1041" s="56">
        <v>511100</v>
      </c>
      <c r="B1041" s="49" t="s">
        <v>155</v>
      </c>
      <c r="C1041" s="58">
        <v>100000</v>
      </c>
      <c r="D1041" s="58">
        <v>20000</v>
      </c>
    </row>
    <row r="1042" spans="1:4" s="30" customFormat="1" x14ac:dyDescent="0.2">
      <c r="A1042" s="56">
        <v>511200</v>
      </c>
      <c r="B1042" s="49" t="s">
        <v>156</v>
      </c>
      <c r="C1042" s="58">
        <v>200000</v>
      </c>
      <c r="D1042" s="58">
        <v>150000</v>
      </c>
    </row>
    <row r="1043" spans="1:4" s="30" customFormat="1" x14ac:dyDescent="0.2">
      <c r="A1043" s="48">
        <v>511300</v>
      </c>
      <c r="B1043" s="49" t="s">
        <v>157</v>
      </c>
      <c r="C1043" s="58">
        <v>150000</v>
      </c>
      <c r="D1043" s="58">
        <v>300000</v>
      </c>
    </row>
    <row r="1044" spans="1:4" s="30" customFormat="1" x14ac:dyDescent="0.2">
      <c r="A1044" s="48">
        <v>511400</v>
      </c>
      <c r="B1044" s="49" t="s">
        <v>158</v>
      </c>
      <c r="C1044" s="58">
        <v>0</v>
      </c>
      <c r="D1044" s="58">
        <v>30000</v>
      </c>
    </row>
    <row r="1045" spans="1:4" s="55" customFormat="1" x14ac:dyDescent="0.2">
      <c r="A1045" s="46">
        <v>516000</v>
      </c>
      <c r="B1045" s="51" t="s">
        <v>164</v>
      </c>
      <c r="C1045" s="45">
        <f t="shared" ref="C1045" si="242">C1046</f>
        <v>0</v>
      </c>
      <c r="D1045" s="45">
        <f t="shared" ref="D1045" si="243">D1046</f>
        <v>10000</v>
      </c>
    </row>
    <row r="1046" spans="1:4" s="30" customFormat="1" x14ac:dyDescent="0.2">
      <c r="A1046" s="48">
        <v>516100</v>
      </c>
      <c r="B1046" s="49" t="s">
        <v>164</v>
      </c>
      <c r="C1046" s="58">
        <v>0</v>
      </c>
      <c r="D1046" s="58">
        <v>10000</v>
      </c>
    </row>
    <row r="1047" spans="1:4" s="55" customFormat="1" x14ac:dyDescent="0.2">
      <c r="A1047" s="46">
        <v>630000</v>
      </c>
      <c r="B1047" s="51" t="s">
        <v>194</v>
      </c>
      <c r="C1047" s="45">
        <f t="shared" ref="C1047" si="244">C1048+C1050</f>
        <v>12036000</v>
      </c>
      <c r="D1047" s="45">
        <f t="shared" ref="D1047" si="245">D1048+D1050</f>
        <v>0</v>
      </c>
    </row>
    <row r="1048" spans="1:4" s="55" customFormat="1" x14ac:dyDescent="0.2">
      <c r="A1048" s="46">
        <v>631000</v>
      </c>
      <c r="B1048" s="51" t="s">
        <v>126</v>
      </c>
      <c r="C1048" s="45">
        <f t="shared" ref="C1048" si="246">C1049</f>
        <v>836000</v>
      </c>
      <c r="D1048" s="45">
        <f t="shared" ref="D1048" si="247">D1049</f>
        <v>0</v>
      </c>
    </row>
    <row r="1049" spans="1:4" s="30" customFormat="1" x14ac:dyDescent="0.2">
      <c r="A1049" s="48">
        <v>631900</v>
      </c>
      <c r="B1049" s="49" t="s">
        <v>344</v>
      </c>
      <c r="C1049" s="58">
        <v>836000</v>
      </c>
      <c r="D1049" s="58">
        <v>0</v>
      </c>
    </row>
    <row r="1050" spans="1:4" s="55" customFormat="1" x14ac:dyDescent="0.2">
      <c r="A1050" s="46">
        <v>638000</v>
      </c>
      <c r="B1050" s="51" t="s">
        <v>127</v>
      </c>
      <c r="C1050" s="45">
        <f t="shared" ref="C1050" si="248">C1051</f>
        <v>11200000</v>
      </c>
      <c r="D1050" s="45">
        <f t="shared" ref="D1050" si="249">D1051</f>
        <v>0</v>
      </c>
    </row>
    <row r="1051" spans="1:4" s="30" customFormat="1" x14ac:dyDescent="0.2">
      <c r="A1051" s="48">
        <v>638100</v>
      </c>
      <c r="B1051" s="49" t="s">
        <v>199</v>
      </c>
      <c r="C1051" s="58">
        <v>11200000</v>
      </c>
      <c r="D1051" s="58">
        <v>0</v>
      </c>
    </row>
    <row r="1052" spans="1:4" s="30" customFormat="1" x14ac:dyDescent="0.2">
      <c r="A1052" s="37"/>
      <c r="B1052" s="83" t="s">
        <v>236</v>
      </c>
      <c r="C1052" s="87">
        <f>C1018+C1039+C1047+0</f>
        <v>381607000</v>
      </c>
      <c r="D1052" s="87">
        <f>D1018+D1039+D1047+0</f>
        <v>2105000</v>
      </c>
    </row>
    <row r="1053" spans="1:4" s="30" customFormat="1" x14ac:dyDescent="0.2">
      <c r="A1053" s="40"/>
      <c r="B1053" s="44"/>
      <c r="C1053" s="67"/>
      <c r="D1053" s="67"/>
    </row>
    <row r="1054" spans="1:4" s="30" customFormat="1" x14ac:dyDescent="0.2">
      <c r="A1054" s="43"/>
      <c r="B1054" s="44"/>
      <c r="C1054" s="50"/>
      <c r="D1054" s="50"/>
    </row>
    <row r="1055" spans="1:4" s="30" customFormat="1" x14ac:dyDescent="0.2">
      <c r="A1055" s="48" t="s">
        <v>578</v>
      </c>
      <c r="B1055" s="51"/>
      <c r="C1055" s="50"/>
      <c r="D1055" s="50"/>
    </row>
    <row r="1056" spans="1:4" s="30" customFormat="1" x14ac:dyDescent="0.2">
      <c r="A1056" s="48" t="s">
        <v>247</v>
      </c>
      <c r="B1056" s="51"/>
      <c r="C1056" s="50"/>
      <c r="D1056" s="50"/>
    </row>
    <row r="1057" spans="1:4" s="30" customFormat="1" x14ac:dyDescent="0.2">
      <c r="A1057" s="48" t="s">
        <v>367</v>
      </c>
      <c r="B1057" s="51"/>
      <c r="C1057" s="50"/>
      <c r="D1057" s="50"/>
    </row>
    <row r="1058" spans="1:4" s="30" customFormat="1" x14ac:dyDescent="0.2">
      <c r="A1058" s="48" t="s">
        <v>579</v>
      </c>
      <c r="B1058" s="51"/>
      <c r="C1058" s="50"/>
      <c r="D1058" s="50"/>
    </row>
    <row r="1059" spans="1:4" s="30" customFormat="1" x14ac:dyDescent="0.2">
      <c r="A1059" s="48"/>
      <c r="B1059" s="79"/>
      <c r="C1059" s="67"/>
      <c r="D1059" s="67"/>
    </row>
    <row r="1060" spans="1:4" s="30" customFormat="1" x14ac:dyDescent="0.2">
      <c r="A1060" s="46">
        <v>410000</v>
      </c>
      <c r="B1060" s="47" t="s">
        <v>87</v>
      </c>
      <c r="C1060" s="45">
        <f t="shared" ref="C1060" si="250">C1061+C1066</f>
        <v>133449999.99999997</v>
      </c>
      <c r="D1060" s="45">
        <f t="shared" ref="D1060" si="251">D1061+D1066</f>
        <v>0</v>
      </c>
    </row>
    <row r="1061" spans="1:4" s="30" customFormat="1" x14ac:dyDescent="0.2">
      <c r="A1061" s="46">
        <v>411000</v>
      </c>
      <c r="B1061" s="47" t="s">
        <v>204</v>
      </c>
      <c r="C1061" s="45">
        <f t="shared" ref="C1061" si="252">SUM(C1062:C1065)</f>
        <v>131879999.99999997</v>
      </c>
      <c r="D1061" s="45">
        <f t="shared" ref="D1061" si="253">SUM(D1062:D1065)</f>
        <v>0</v>
      </c>
    </row>
    <row r="1062" spans="1:4" s="30" customFormat="1" x14ac:dyDescent="0.2">
      <c r="A1062" s="48">
        <v>411100</v>
      </c>
      <c r="B1062" s="49" t="s">
        <v>88</v>
      </c>
      <c r="C1062" s="58">
        <v>126999999.99999997</v>
      </c>
      <c r="D1062" s="58">
        <v>0</v>
      </c>
    </row>
    <row r="1063" spans="1:4" s="30" customFormat="1" x14ac:dyDescent="0.2">
      <c r="A1063" s="48">
        <v>411200</v>
      </c>
      <c r="B1063" s="49" t="s">
        <v>217</v>
      </c>
      <c r="C1063" s="58">
        <v>800000</v>
      </c>
      <c r="D1063" s="58">
        <v>0</v>
      </c>
    </row>
    <row r="1064" spans="1:4" s="30" customFormat="1" ht="40.5" x14ac:dyDescent="0.2">
      <c r="A1064" s="48">
        <v>411300</v>
      </c>
      <c r="B1064" s="49" t="s">
        <v>89</v>
      </c>
      <c r="C1064" s="58">
        <v>3149999.9999999967</v>
      </c>
      <c r="D1064" s="58">
        <v>0</v>
      </c>
    </row>
    <row r="1065" spans="1:4" s="30" customFormat="1" x14ac:dyDescent="0.2">
      <c r="A1065" s="48">
        <v>411400</v>
      </c>
      <c r="B1065" s="49" t="s">
        <v>90</v>
      </c>
      <c r="C1065" s="58">
        <v>930000</v>
      </c>
      <c r="D1065" s="58">
        <v>0</v>
      </c>
    </row>
    <row r="1066" spans="1:4" s="30" customFormat="1" x14ac:dyDescent="0.2">
      <c r="A1066" s="46">
        <v>412000</v>
      </c>
      <c r="B1066" s="51" t="s">
        <v>209</v>
      </c>
      <c r="C1066" s="45">
        <f t="shared" ref="C1066" si="254">SUM(C1067:C1068)</f>
        <v>1570000.0000000005</v>
      </c>
      <c r="D1066" s="45">
        <f t="shared" ref="D1066" si="255">SUM(D1067:D1068)</f>
        <v>0</v>
      </c>
    </row>
    <row r="1067" spans="1:4" s="30" customFormat="1" x14ac:dyDescent="0.2">
      <c r="A1067" s="48">
        <v>412900</v>
      </c>
      <c r="B1067" s="53" t="s">
        <v>301</v>
      </c>
      <c r="C1067" s="58">
        <v>1300000.0000000005</v>
      </c>
      <c r="D1067" s="58">
        <v>0</v>
      </c>
    </row>
    <row r="1068" spans="1:4" s="30" customFormat="1" x14ac:dyDescent="0.2">
      <c r="A1068" s="48">
        <v>412900</v>
      </c>
      <c r="B1068" s="49" t="s">
        <v>321</v>
      </c>
      <c r="C1068" s="58">
        <v>269999.99999999994</v>
      </c>
      <c r="D1068" s="58">
        <v>0</v>
      </c>
    </row>
    <row r="1069" spans="1:4" s="55" customFormat="1" x14ac:dyDescent="0.2">
      <c r="A1069" s="46">
        <v>510000</v>
      </c>
      <c r="B1069" s="51" t="s">
        <v>153</v>
      </c>
      <c r="C1069" s="45">
        <f t="shared" ref="C1069" si="256">C1070</f>
        <v>100000</v>
      </c>
      <c r="D1069" s="45">
        <f t="shared" ref="D1069" si="257">D1070</f>
        <v>0</v>
      </c>
    </row>
    <row r="1070" spans="1:4" s="55" customFormat="1" x14ac:dyDescent="0.2">
      <c r="A1070" s="46">
        <v>511000</v>
      </c>
      <c r="B1070" s="51" t="s">
        <v>154</v>
      </c>
      <c r="C1070" s="45">
        <f>SUM(C1071:C1071)</f>
        <v>100000</v>
      </c>
      <c r="D1070" s="45">
        <f>SUM(D1071:D1071)</f>
        <v>0</v>
      </c>
    </row>
    <row r="1071" spans="1:4" s="30" customFormat="1" x14ac:dyDescent="0.2">
      <c r="A1071" s="56">
        <v>511200</v>
      </c>
      <c r="B1071" s="49" t="s">
        <v>156</v>
      </c>
      <c r="C1071" s="58">
        <v>100000</v>
      </c>
      <c r="D1071" s="58">
        <v>0</v>
      </c>
    </row>
    <row r="1072" spans="1:4" s="55" customFormat="1" x14ac:dyDescent="0.2">
      <c r="A1072" s="46">
        <v>630000</v>
      </c>
      <c r="B1072" s="51" t="s">
        <v>194</v>
      </c>
      <c r="C1072" s="45">
        <f>0+C1073</f>
        <v>3750000</v>
      </c>
      <c r="D1072" s="45">
        <f>0+D1073</f>
        <v>0</v>
      </c>
    </row>
    <row r="1073" spans="1:4" s="55" customFormat="1" x14ac:dyDescent="0.2">
      <c r="A1073" s="46">
        <v>638000</v>
      </c>
      <c r="B1073" s="51" t="s">
        <v>127</v>
      </c>
      <c r="C1073" s="45">
        <f t="shared" ref="C1073" si="258">C1074</f>
        <v>3750000</v>
      </c>
      <c r="D1073" s="45">
        <f t="shared" ref="D1073" si="259">D1074</f>
        <v>0</v>
      </c>
    </row>
    <row r="1074" spans="1:4" s="30" customFormat="1" x14ac:dyDescent="0.2">
      <c r="A1074" s="48">
        <v>638100</v>
      </c>
      <c r="B1074" s="49" t="s">
        <v>199</v>
      </c>
      <c r="C1074" s="58">
        <v>3750000</v>
      </c>
      <c r="D1074" s="58">
        <v>0</v>
      </c>
    </row>
    <row r="1075" spans="1:4" s="30" customFormat="1" x14ac:dyDescent="0.2">
      <c r="A1075" s="89"/>
      <c r="B1075" s="83" t="s">
        <v>236</v>
      </c>
      <c r="C1075" s="87">
        <f>C1060+C1069+C1072+0</f>
        <v>137299999.99999997</v>
      </c>
      <c r="D1075" s="87">
        <f>D1060+D1069+D1072+0</f>
        <v>0</v>
      </c>
    </row>
    <row r="1076" spans="1:4" s="30" customFormat="1" x14ac:dyDescent="0.2">
      <c r="A1076" s="66"/>
      <c r="B1076" s="44"/>
      <c r="C1076" s="67"/>
      <c r="D1076" s="67"/>
    </row>
    <row r="1077" spans="1:4" s="30" customFormat="1" x14ac:dyDescent="0.2">
      <c r="A1077" s="43"/>
      <c r="B1077" s="44"/>
      <c r="C1077" s="50"/>
      <c r="D1077" s="50"/>
    </row>
    <row r="1078" spans="1:4" s="30" customFormat="1" x14ac:dyDescent="0.2">
      <c r="A1078" s="48" t="s">
        <v>580</v>
      </c>
      <c r="B1078" s="51"/>
      <c r="C1078" s="50"/>
      <c r="D1078" s="50"/>
    </row>
    <row r="1079" spans="1:4" s="30" customFormat="1" x14ac:dyDescent="0.2">
      <c r="A1079" s="48" t="s">
        <v>247</v>
      </c>
      <c r="B1079" s="51"/>
      <c r="C1079" s="50"/>
      <c r="D1079" s="50"/>
    </row>
    <row r="1080" spans="1:4" s="30" customFormat="1" x14ac:dyDescent="0.2">
      <c r="A1080" s="48" t="s">
        <v>342</v>
      </c>
      <c r="B1080" s="51"/>
      <c r="C1080" s="50"/>
      <c r="D1080" s="50"/>
    </row>
    <row r="1081" spans="1:4" s="30" customFormat="1" x14ac:dyDescent="0.2">
      <c r="A1081" s="48" t="s">
        <v>532</v>
      </c>
      <c r="B1081" s="51"/>
      <c r="C1081" s="50"/>
      <c r="D1081" s="50"/>
    </row>
    <row r="1082" spans="1:4" s="30" customFormat="1" x14ac:dyDescent="0.2">
      <c r="A1082" s="48"/>
      <c r="B1082" s="79"/>
      <c r="C1082" s="67"/>
      <c r="D1082" s="67"/>
    </row>
    <row r="1083" spans="1:4" s="30" customFormat="1" x14ac:dyDescent="0.2">
      <c r="A1083" s="46">
        <v>410000</v>
      </c>
      <c r="B1083" s="47" t="s">
        <v>87</v>
      </c>
      <c r="C1083" s="45">
        <f>C1084+C1089+C1103</f>
        <v>2496000</v>
      </c>
      <c r="D1083" s="45">
        <f>D1084+D1089+D1103</f>
        <v>0</v>
      </c>
    </row>
    <row r="1084" spans="1:4" s="30" customFormat="1" x14ac:dyDescent="0.2">
      <c r="A1084" s="46">
        <v>411000</v>
      </c>
      <c r="B1084" s="47" t="s">
        <v>204</v>
      </c>
      <c r="C1084" s="45">
        <f t="shared" ref="C1084" si="260">SUM(C1085:C1088)</f>
        <v>1968000</v>
      </c>
      <c r="D1084" s="45">
        <f>SUM(D1085:D1088)</f>
        <v>0</v>
      </c>
    </row>
    <row r="1085" spans="1:4" s="30" customFormat="1" x14ac:dyDescent="0.2">
      <c r="A1085" s="48">
        <v>411100</v>
      </c>
      <c r="B1085" s="49" t="s">
        <v>88</v>
      </c>
      <c r="C1085" s="58">
        <v>1838000</v>
      </c>
      <c r="D1085" s="58">
        <v>0</v>
      </c>
    </row>
    <row r="1086" spans="1:4" s="30" customFormat="1" x14ac:dyDescent="0.2">
      <c r="A1086" s="48">
        <v>411200</v>
      </c>
      <c r="B1086" s="49" t="s">
        <v>217</v>
      </c>
      <c r="C1086" s="58">
        <v>48000</v>
      </c>
      <c r="D1086" s="58">
        <v>0</v>
      </c>
    </row>
    <row r="1087" spans="1:4" s="30" customFormat="1" ht="40.5" x14ac:dyDescent="0.2">
      <c r="A1087" s="48">
        <v>411300</v>
      </c>
      <c r="B1087" s="49" t="s">
        <v>89</v>
      </c>
      <c r="C1087" s="58">
        <v>62000</v>
      </c>
      <c r="D1087" s="58">
        <v>0</v>
      </c>
    </row>
    <row r="1088" spans="1:4" s="30" customFormat="1" x14ac:dyDescent="0.2">
      <c r="A1088" s="48">
        <v>411400</v>
      </c>
      <c r="B1088" s="49" t="s">
        <v>90</v>
      </c>
      <c r="C1088" s="58">
        <v>20000</v>
      </c>
      <c r="D1088" s="58">
        <v>0</v>
      </c>
    </row>
    <row r="1089" spans="1:4" s="30" customFormat="1" x14ac:dyDescent="0.2">
      <c r="A1089" s="46">
        <v>412000</v>
      </c>
      <c r="B1089" s="51" t="s">
        <v>209</v>
      </c>
      <c r="C1089" s="45">
        <f>SUM(C1090:C1102)</f>
        <v>525000</v>
      </c>
      <c r="D1089" s="45">
        <f>SUM(D1090:D1102)</f>
        <v>0</v>
      </c>
    </row>
    <row r="1090" spans="1:4" s="30" customFormat="1" x14ac:dyDescent="0.2">
      <c r="A1090" s="56">
        <v>412100</v>
      </c>
      <c r="B1090" s="49" t="s">
        <v>91</v>
      </c>
      <c r="C1090" s="58">
        <v>5000</v>
      </c>
      <c r="D1090" s="58">
        <v>0</v>
      </c>
    </row>
    <row r="1091" spans="1:4" s="30" customFormat="1" x14ac:dyDescent="0.2">
      <c r="A1091" s="48">
        <v>412200</v>
      </c>
      <c r="B1091" s="49" t="s">
        <v>218</v>
      </c>
      <c r="C1091" s="58">
        <v>96000</v>
      </c>
      <c r="D1091" s="58">
        <v>0</v>
      </c>
    </row>
    <row r="1092" spans="1:4" s="30" customFormat="1" x14ac:dyDescent="0.2">
      <c r="A1092" s="48">
        <v>412300</v>
      </c>
      <c r="B1092" s="49" t="s">
        <v>92</v>
      </c>
      <c r="C1092" s="58">
        <v>12300</v>
      </c>
      <c r="D1092" s="58">
        <v>0</v>
      </c>
    </row>
    <row r="1093" spans="1:4" s="30" customFormat="1" x14ac:dyDescent="0.2">
      <c r="A1093" s="48">
        <v>412400</v>
      </c>
      <c r="B1093" s="49" t="s">
        <v>93</v>
      </c>
      <c r="C1093" s="58">
        <v>2000</v>
      </c>
      <c r="D1093" s="58">
        <v>0</v>
      </c>
    </row>
    <row r="1094" spans="1:4" s="30" customFormat="1" x14ac:dyDescent="0.2">
      <c r="A1094" s="48">
        <v>412400</v>
      </c>
      <c r="B1094" s="49" t="s">
        <v>504</v>
      </c>
      <c r="C1094" s="58">
        <v>25300</v>
      </c>
      <c r="D1094" s="58">
        <v>0</v>
      </c>
    </row>
    <row r="1095" spans="1:4" s="30" customFormat="1" x14ac:dyDescent="0.2">
      <c r="A1095" s="48">
        <v>412500</v>
      </c>
      <c r="B1095" s="49" t="s">
        <v>94</v>
      </c>
      <c r="C1095" s="58">
        <v>11000</v>
      </c>
      <c r="D1095" s="58">
        <v>0</v>
      </c>
    </row>
    <row r="1096" spans="1:4" s="30" customFormat="1" x14ac:dyDescent="0.2">
      <c r="A1096" s="48">
        <v>412600</v>
      </c>
      <c r="B1096" s="49" t="s">
        <v>219</v>
      </c>
      <c r="C1096" s="58">
        <v>60000</v>
      </c>
      <c r="D1096" s="58">
        <v>0</v>
      </c>
    </row>
    <row r="1097" spans="1:4" s="30" customFormat="1" x14ac:dyDescent="0.2">
      <c r="A1097" s="48">
        <v>412700</v>
      </c>
      <c r="B1097" s="49" t="s">
        <v>206</v>
      </c>
      <c r="C1097" s="58">
        <v>303000</v>
      </c>
      <c r="D1097" s="58">
        <v>0</v>
      </c>
    </row>
    <row r="1098" spans="1:4" s="30" customFormat="1" x14ac:dyDescent="0.2">
      <c r="A1098" s="48">
        <v>412900</v>
      </c>
      <c r="B1098" s="49" t="s">
        <v>301</v>
      </c>
      <c r="C1098" s="58">
        <v>1500</v>
      </c>
      <c r="D1098" s="58">
        <v>0</v>
      </c>
    </row>
    <row r="1099" spans="1:4" s="30" customFormat="1" x14ac:dyDescent="0.2">
      <c r="A1099" s="48">
        <v>412900</v>
      </c>
      <c r="B1099" s="49" t="s">
        <v>319</v>
      </c>
      <c r="C1099" s="58">
        <v>4000</v>
      </c>
      <c r="D1099" s="58">
        <v>0</v>
      </c>
    </row>
    <row r="1100" spans="1:4" s="30" customFormat="1" x14ac:dyDescent="0.2">
      <c r="A1100" s="48">
        <v>412900</v>
      </c>
      <c r="B1100" s="49" t="s">
        <v>320</v>
      </c>
      <c r="C1100" s="58">
        <v>1400</v>
      </c>
      <c r="D1100" s="58">
        <v>0</v>
      </c>
    </row>
    <row r="1101" spans="1:4" s="30" customFormat="1" x14ac:dyDescent="0.2">
      <c r="A1101" s="48">
        <v>412900</v>
      </c>
      <c r="B1101" s="49" t="s">
        <v>321</v>
      </c>
      <c r="C1101" s="58">
        <v>3300</v>
      </c>
      <c r="D1101" s="58">
        <v>0</v>
      </c>
    </row>
    <row r="1102" spans="1:4" s="30" customFormat="1" x14ac:dyDescent="0.2">
      <c r="A1102" s="48">
        <v>412900</v>
      </c>
      <c r="B1102" s="49" t="s">
        <v>303</v>
      </c>
      <c r="C1102" s="58">
        <v>200</v>
      </c>
      <c r="D1102" s="58">
        <v>0</v>
      </c>
    </row>
    <row r="1103" spans="1:4" s="55" customFormat="1" ht="40.5" x14ac:dyDescent="0.2">
      <c r="A1103" s="46">
        <v>418000</v>
      </c>
      <c r="B1103" s="51" t="s">
        <v>213</v>
      </c>
      <c r="C1103" s="45">
        <f>0+C1104</f>
        <v>3000</v>
      </c>
      <c r="D1103" s="45">
        <f>0+D1104</f>
        <v>0</v>
      </c>
    </row>
    <row r="1104" spans="1:4" s="30" customFormat="1" x14ac:dyDescent="0.2">
      <c r="A1104" s="48">
        <v>418400</v>
      </c>
      <c r="B1104" s="49" t="s">
        <v>148</v>
      </c>
      <c r="C1104" s="58">
        <v>3000</v>
      </c>
      <c r="D1104" s="58">
        <v>0</v>
      </c>
    </row>
    <row r="1105" spans="1:4" s="30" customFormat="1" x14ac:dyDescent="0.2">
      <c r="A1105" s="46">
        <v>510000</v>
      </c>
      <c r="B1105" s="51" t="s">
        <v>153</v>
      </c>
      <c r="C1105" s="45">
        <f t="shared" ref="C1105" si="261">C1106+C1109</f>
        <v>32000</v>
      </c>
      <c r="D1105" s="45">
        <f t="shared" ref="D1105" si="262">D1106+D1109</f>
        <v>0</v>
      </c>
    </row>
    <row r="1106" spans="1:4" s="30" customFormat="1" x14ac:dyDescent="0.2">
      <c r="A1106" s="46">
        <v>511000</v>
      </c>
      <c r="B1106" s="51" t="s">
        <v>154</v>
      </c>
      <c r="C1106" s="45">
        <f t="shared" ref="C1106" si="263">SUM(C1107:C1108)</f>
        <v>30000</v>
      </c>
      <c r="D1106" s="45">
        <f t="shared" ref="D1106" si="264">SUM(D1107:D1108)</f>
        <v>0</v>
      </c>
    </row>
    <row r="1107" spans="1:4" s="30" customFormat="1" x14ac:dyDescent="0.2">
      <c r="A1107" s="48">
        <v>511200</v>
      </c>
      <c r="B1107" s="49" t="s">
        <v>156</v>
      </c>
      <c r="C1107" s="58">
        <v>5000</v>
      </c>
      <c r="D1107" s="58">
        <v>0</v>
      </c>
    </row>
    <row r="1108" spans="1:4" s="30" customFormat="1" x14ac:dyDescent="0.2">
      <c r="A1108" s="48">
        <v>511300</v>
      </c>
      <c r="B1108" s="49" t="s">
        <v>157</v>
      </c>
      <c r="C1108" s="58">
        <v>25000</v>
      </c>
      <c r="D1108" s="58">
        <v>0</v>
      </c>
    </row>
    <row r="1109" spans="1:4" s="30" customFormat="1" x14ac:dyDescent="0.2">
      <c r="A1109" s="46">
        <v>516000</v>
      </c>
      <c r="B1109" s="51" t="s">
        <v>164</v>
      </c>
      <c r="C1109" s="45">
        <f t="shared" ref="C1109" si="265">C1110</f>
        <v>2000</v>
      </c>
      <c r="D1109" s="45">
        <f t="shared" ref="D1109" si="266">D1110</f>
        <v>0</v>
      </c>
    </row>
    <row r="1110" spans="1:4" s="30" customFormat="1" x14ac:dyDescent="0.2">
      <c r="A1110" s="48">
        <v>516100</v>
      </c>
      <c r="B1110" s="49" t="s">
        <v>164</v>
      </c>
      <c r="C1110" s="58">
        <v>2000</v>
      </c>
      <c r="D1110" s="58">
        <v>0</v>
      </c>
    </row>
    <row r="1111" spans="1:4" s="55" customFormat="1" x14ac:dyDescent="0.2">
      <c r="A1111" s="46">
        <v>630000</v>
      </c>
      <c r="B1111" s="51" t="s">
        <v>194</v>
      </c>
      <c r="C1111" s="45">
        <f>0+C1112</f>
        <v>40000</v>
      </c>
      <c r="D1111" s="45">
        <f>0+D1112</f>
        <v>0</v>
      </c>
    </row>
    <row r="1112" spans="1:4" s="30" customFormat="1" x14ac:dyDescent="0.2">
      <c r="A1112" s="46">
        <v>638000</v>
      </c>
      <c r="B1112" s="51" t="s">
        <v>127</v>
      </c>
      <c r="C1112" s="45">
        <f t="shared" ref="C1112" si="267">+C1113</f>
        <v>40000</v>
      </c>
      <c r="D1112" s="45">
        <f t="shared" ref="D1112" si="268">+D1113</f>
        <v>0</v>
      </c>
    </row>
    <row r="1113" spans="1:4" s="30" customFormat="1" x14ac:dyDescent="0.2">
      <c r="A1113" s="48">
        <v>638100</v>
      </c>
      <c r="B1113" s="49" t="s">
        <v>199</v>
      </c>
      <c r="C1113" s="58">
        <v>40000</v>
      </c>
      <c r="D1113" s="58">
        <v>0</v>
      </c>
    </row>
    <row r="1114" spans="1:4" s="30" customFormat="1" x14ac:dyDescent="0.2">
      <c r="A1114" s="37"/>
      <c r="B1114" s="83" t="s">
        <v>236</v>
      </c>
      <c r="C1114" s="87">
        <f>C1083+C1105+C1111</f>
        <v>2568000</v>
      </c>
      <c r="D1114" s="87">
        <f>D1083+D1105+D1111</f>
        <v>0</v>
      </c>
    </row>
    <row r="1115" spans="1:4" s="30" customFormat="1" x14ac:dyDescent="0.2">
      <c r="A1115" s="40"/>
      <c r="B1115" s="44"/>
      <c r="C1115" s="67"/>
      <c r="D1115" s="67"/>
    </row>
    <row r="1116" spans="1:4" s="30" customFormat="1" x14ac:dyDescent="0.2">
      <c r="A1116" s="43"/>
      <c r="B1116" s="44"/>
      <c r="C1116" s="50"/>
      <c r="D1116" s="50"/>
    </row>
    <row r="1117" spans="1:4" s="30" customFormat="1" x14ac:dyDescent="0.2">
      <c r="A1117" s="48" t="s">
        <v>581</v>
      </c>
      <c r="B1117" s="51"/>
      <c r="C1117" s="50"/>
      <c r="D1117" s="50"/>
    </row>
    <row r="1118" spans="1:4" s="30" customFormat="1" x14ac:dyDescent="0.2">
      <c r="A1118" s="48" t="s">
        <v>247</v>
      </c>
      <c r="B1118" s="51"/>
      <c r="C1118" s="50"/>
      <c r="D1118" s="50"/>
    </row>
    <row r="1119" spans="1:4" s="30" customFormat="1" x14ac:dyDescent="0.2">
      <c r="A1119" s="48" t="s">
        <v>368</v>
      </c>
      <c r="B1119" s="51"/>
      <c r="C1119" s="50"/>
      <c r="D1119" s="50"/>
    </row>
    <row r="1120" spans="1:4" s="30" customFormat="1" x14ac:dyDescent="0.2">
      <c r="A1120" s="48" t="s">
        <v>582</v>
      </c>
      <c r="B1120" s="51"/>
      <c r="C1120" s="50"/>
      <c r="D1120" s="50"/>
    </row>
    <row r="1121" spans="1:4" s="30" customFormat="1" x14ac:dyDescent="0.2">
      <c r="A1121" s="48"/>
      <c r="B1121" s="79"/>
      <c r="C1121" s="67"/>
      <c r="D1121" s="67"/>
    </row>
    <row r="1122" spans="1:4" s="30" customFormat="1" x14ac:dyDescent="0.2">
      <c r="A1122" s="46">
        <v>410000</v>
      </c>
      <c r="B1122" s="47" t="s">
        <v>87</v>
      </c>
      <c r="C1122" s="45">
        <f t="shared" ref="C1122" si="269">C1123+C1128</f>
        <v>23910700</v>
      </c>
      <c r="D1122" s="45">
        <f t="shared" ref="D1122" si="270">D1123+D1128</f>
        <v>0</v>
      </c>
    </row>
    <row r="1123" spans="1:4" s="30" customFormat="1" x14ac:dyDescent="0.2">
      <c r="A1123" s="46">
        <v>411000</v>
      </c>
      <c r="B1123" s="47" t="s">
        <v>204</v>
      </c>
      <c r="C1123" s="45">
        <f t="shared" ref="C1123" si="271">SUM(C1124:C1127)</f>
        <v>23110000</v>
      </c>
      <c r="D1123" s="45">
        <f t="shared" ref="D1123" si="272">SUM(D1124:D1127)</f>
        <v>0</v>
      </c>
    </row>
    <row r="1124" spans="1:4" s="30" customFormat="1" x14ac:dyDescent="0.2">
      <c r="A1124" s="48">
        <v>411100</v>
      </c>
      <c r="B1124" s="49" t="s">
        <v>88</v>
      </c>
      <c r="C1124" s="58">
        <v>22126000</v>
      </c>
      <c r="D1124" s="58">
        <v>0</v>
      </c>
    </row>
    <row r="1125" spans="1:4" s="30" customFormat="1" x14ac:dyDescent="0.2">
      <c r="A1125" s="48">
        <v>411200</v>
      </c>
      <c r="B1125" s="49" t="s">
        <v>217</v>
      </c>
      <c r="C1125" s="58">
        <v>420000</v>
      </c>
      <c r="D1125" s="58">
        <v>0</v>
      </c>
    </row>
    <row r="1126" spans="1:4" s="30" customFormat="1" ht="40.5" x14ac:dyDescent="0.2">
      <c r="A1126" s="48">
        <v>411300</v>
      </c>
      <c r="B1126" s="49" t="s">
        <v>89</v>
      </c>
      <c r="C1126" s="58">
        <v>419000</v>
      </c>
      <c r="D1126" s="58">
        <v>0</v>
      </c>
    </row>
    <row r="1127" spans="1:4" s="30" customFormat="1" x14ac:dyDescent="0.2">
      <c r="A1127" s="48">
        <v>411400</v>
      </c>
      <c r="B1127" s="49" t="s">
        <v>90</v>
      </c>
      <c r="C1127" s="58">
        <v>144999.99999999994</v>
      </c>
      <c r="D1127" s="58">
        <v>0</v>
      </c>
    </row>
    <row r="1128" spans="1:4" s="30" customFormat="1" x14ac:dyDescent="0.2">
      <c r="A1128" s="46">
        <v>412000</v>
      </c>
      <c r="B1128" s="51" t="s">
        <v>209</v>
      </c>
      <c r="C1128" s="45">
        <f>SUM(C1129:C1138)</f>
        <v>800700</v>
      </c>
      <c r="D1128" s="45">
        <f>SUM(D1129:D1138)</f>
        <v>0</v>
      </c>
    </row>
    <row r="1129" spans="1:4" s="30" customFormat="1" x14ac:dyDescent="0.2">
      <c r="A1129" s="48">
        <v>412100</v>
      </c>
      <c r="B1129" s="49" t="s">
        <v>91</v>
      </c>
      <c r="C1129" s="58">
        <v>46000</v>
      </c>
      <c r="D1129" s="58">
        <v>0</v>
      </c>
    </row>
    <row r="1130" spans="1:4" s="30" customFormat="1" x14ac:dyDescent="0.2">
      <c r="A1130" s="48">
        <v>412200</v>
      </c>
      <c r="B1130" s="49" t="s">
        <v>218</v>
      </c>
      <c r="C1130" s="58">
        <v>436500</v>
      </c>
      <c r="D1130" s="58">
        <v>0</v>
      </c>
    </row>
    <row r="1131" spans="1:4" s="30" customFormat="1" x14ac:dyDescent="0.2">
      <c r="A1131" s="48">
        <v>412300</v>
      </c>
      <c r="B1131" s="49" t="s">
        <v>92</v>
      </c>
      <c r="C1131" s="58">
        <v>30600</v>
      </c>
      <c r="D1131" s="58">
        <v>0</v>
      </c>
    </row>
    <row r="1132" spans="1:4" s="30" customFormat="1" x14ac:dyDescent="0.2">
      <c r="A1132" s="48">
        <v>412400</v>
      </c>
      <c r="B1132" s="49" t="s">
        <v>93</v>
      </c>
      <c r="C1132" s="58">
        <v>499.99999999999966</v>
      </c>
      <c r="D1132" s="58">
        <v>0</v>
      </c>
    </row>
    <row r="1133" spans="1:4" s="30" customFormat="1" x14ac:dyDescent="0.2">
      <c r="A1133" s="48">
        <v>412500</v>
      </c>
      <c r="B1133" s="49" t="s">
        <v>94</v>
      </c>
      <c r="C1133" s="58">
        <v>7999.9999999999964</v>
      </c>
      <c r="D1133" s="58">
        <v>0</v>
      </c>
    </row>
    <row r="1134" spans="1:4" s="30" customFormat="1" x14ac:dyDescent="0.2">
      <c r="A1134" s="48">
        <v>412600</v>
      </c>
      <c r="B1134" s="49" t="s">
        <v>219</v>
      </c>
      <c r="C1134" s="58">
        <v>4499.9999999999991</v>
      </c>
      <c r="D1134" s="58">
        <v>0</v>
      </c>
    </row>
    <row r="1135" spans="1:4" s="30" customFormat="1" x14ac:dyDescent="0.2">
      <c r="A1135" s="48">
        <v>412700</v>
      </c>
      <c r="B1135" s="49" t="s">
        <v>206</v>
      </c>
      <c r="C1135" s="58">
        <v>28999.999999999993</v>
      </c>
      <c r="D1135" s="58">
        <v>0</v>
      </c>
    </row>
    <row r="1136" spans="1:4" s="30" customFormat="1" x14ac:dyDescent="0.2">
      <c r="A1136" s="48">
        <v>412900</v>
      </c>
      <c r="B1136" s="53" t="s">
        <v>301</v>
      </c>
      <c r="C1136" s="58">
        <v>170000</v>
      </c>
      <c r="D1136" s="58">
        <v>0</v>
      </c>
    </row>
    <row r="1137" spans="1:4" s="30" customFormat="1" x14ac:dyDescent="0.2">
      <c r="A1137" s="48">
        <v>412900</v>
      </c>
      <c r="B1137" s="53" t="s">
        <v>321</v>
      </c>
      <c r="C1137" s="58">
        <v>42000</v>
      </c>
      <c r="D1137" s="58">
        <v>0</v>
      </c>
    </row>
    <row r="1138" spans="1:4" s="30" customFormat="1" x14ac:dyDescent="0.2">
      <c r="A1138" s="48">
        <v>412900</v>
      </c>
      <c r="B1138" s="49" t="s">
        <v>303</v>
      </c>
      <c r="C1138" s="58">
        <v>33600</v>
      </c>
      <c r="D1138" s="58">
        <v>0</v>
      </c>
    </row>
    <row r="1139" spans="1:4" s="55" customFormat="1" x14ac:dyDescent="0.2">
      <c r="A1139" s="46">
        <v>510000</v>
      </c>
      <c r="B1139" s="51" t="s">
        <v>153</v>
      </c>
      <c r="C1139" s="45">
        <f>C1140+0+0+C1144</f>
        <v>246500</v>
      </c>
      <c r="D1139" s="45">
        <f>D1140+0+0+D1144</f>
        <v>0</v>
      </c>
    </row>
    <row r="1140" spans="1:4" s="55" customFormat="1" x14ac:dyDescent="0.2">
      <c r="A1140" s="46">
        <v>511000</v>
      </c>
      <c r="B1140" s="51" t="s">
        <v>154</v>
      </c>
      <c r="C1140" s="45">
        <f>SUM(C1141:C1143)</f>
        <v>245000</v>
      </c>
      <c r="D1140" s="45">
        <f>SUM(D1141:D1143)</f>
        <v>0</v>
      </c>
    </row>
    <row r="1141" spans="1:4" s="30" customFormat="1" x14ac:dyDescent="0.2">
      <c r="A1141" s="56">
        <v>511200</v>
      </c>
      <c r="B1141" s="49" t="s">
        <v>156</v>
      </c>
      <c r="C1141" s="58">
        <v>100000</v>
      </c>
      <c r="D1141" s="58">
        <v>0</v>
      </c>
    </row>
    <row r="1142" spans="1:4" s="30" customFormat="1" x14ac:dyDescent="0.2">
      <c r="A1142" s="48">
        <v>511300</v>
      </c>
      <c r="B1142" s="49" t="s">
        <v>157</v>
      </c>
      <c r="C1142" s="58">
        <v>142500</v>
      </c>
      <c r="D1142" s="58">
        <v>0</v>
      </c>
    </row>
    <row r="1143" spans="1:4" s="30" customFormat="1" x14ac:dyDescent="0.2">
      <c r="A1143" s="48">
        <v>511700</v>
      </c>
      <c r="B1143" s="49" t="s">
        <v>160</v>
      </c>
      <c r="C1143" s="58">
        <v>2500</v>
      </c>
      <c r="D1143" s="58">
        <v>0</v>
      </c>
    </row>
    <row r="1144" spans="1:4" s="55" customFormat="1" x14ac:dyDescent="0.2">
      <c r="A1144" s="46">
        <v>516000</v>
      </c>
      <c r="B1144" s="51" t="s">
        <v>164</v>
      </c>
      <c r="C1144" s="81">
        <f>C1145</f>
        <v>1500</v>
      </c>
      <c r="D1144" s="81">
        <f t="shared" ref="D1144" si="273">D1145</f>
        <v>0</v>
      </c>
    </row>
    <row r="1145" spans="1:4" s="30" customFormat="1" x14ac:dyDescent="0.2">
      <c r="A1145" s="48">
        <v>516100</v>
      </c>
      <c r="B1145" s="49" t="s">
        <v>164</v>
      </c>
      <c r="C1145" s="58">
        <v>1500</v>
      </c>
      <c r="D1145" s="58">
        <v>0</v>
      </c>
    </row>
    <row r="1146" spans="1:4" s="55" customFormat="1" x14ac:dyDescent="0.2">
      <c r="A1146" s="46">
        <v>630000</v>
      </c>
      <c r="B1146" s="51" t="s">
        <v>194</v>
      </c>
      <c r="C1146" s="45">
        <f>0+C1147</f>
        <v>480000</v>
      </c>
      <c r="D1146" s="45">
        <f>0+D1147</f>
        <v>0</v>
      </c>
    </row>
    <row r="1147" spans="1:4" s="55" customFormat="1" x14ac:dyDescent="0.2">
      <c r="A1147" s="46">
        <v>638000</v>
      </c>
      <c r="B1147" s="51" t="s">
        <v>127</v>
      </c>
      <c r="C1147" s="45">
        <f t="shared" ref="C1147" si="274">C1148</f>
        <v>480000</v>
      </c>
      <c r="D1147" s="45">
        <f t="shared" ref="D1147" si="275">D1148</f>
        <v>0</v>
      </c>
    </row>
    <row r="1148" spans="1:4" s="30" customFormat="1" x14ac:dyDescent="0.2">
      <c r="A1148" s="48">
        <v>638100</v>
      </c>
      <c r="B1148" s="49" t="s">
        <v>199</v>
      </c>
      <c r="C1148" s="58">
        <v>480000</v>
      </c>
      <c r="D1148" s="58">
        <v>0</v>
      </c>
    </row>
    <row r="1149" spans="1:4" s="30" customFormat="1" x14ac:dyDescent="0.2">
      <c r="A1149" s="89"/>
      <c r="B1149" s="83" t="s">
        <v>236</v>
      </c>
      <c r="C1149" s="87">
        <f>C1122+0+C1139+C1146</f>
        <v>24637200</v>
      </c>
      <c r="D1149" s="87">
        <f>D1122+0+D1139+D1146</f>
        <v>0</v>
      </c>
    </row>
    <row r="1150" spans="1:4" s="30" customFormat="1" x14ac:dyDescent="0.2">
      <c r="A1150" s="40"/>
      <c r="B1150" s="49"/>
      <c r="C1150" s="50"/>
      <c r="D1150" s="50"/>
    </row>
    <row r="1151" spans="1:4" s="30" customFormat="1" x14ac:dyDescent="0.2">
      <c r="A1151" s="43"/>
      <c r="B1151" s="44"/>
      <c r="C1151" s="50"/>
      <c r="D1151" s="50"/>
    </row>
    <row r="1152" spans="1:4" s="30" customFormat="1" x14ac:dyDescent="0.2">
      <c r="A1152" s="48" t="s">
        <v>583</v>
      </c>
      <c r="B1152" s="51"/>
      <c r="C1152" s="50"/>
      <c r="D1152" s="50"/>
    </row>
    <row r="1153" spans="1:4" s="30" customFormat="1" x14ac:dyDescent="0.2">
      <c r="A1153" s="48" t="s">
        <v>247</v>
      </c>
      <c r="B1153" s="51"/>
      <c r="C1153" s="50"/>
      <c r="D1153" s="50"/>
    </row>
    <row r="1154" spans="1:4" s="30" customFormat="1" x14ac:dyDescent="0.2">
      <c r="A1154" s="48" t="s">
        <v>343</v>
      </c>
      <c r="B1154" s="51"/>
      <c r="C1154" s="50"/>
      <c r="D1154" s="50"/>
    </row>
    <row r="1155" spans="1:4" s="30" customFormat="1" x14ac:dyDescent="0.2">
      <c r="A1155" s="48" t="s">
        <v>532</v>
      </c>
      <c r="B1155" s="51"/>
      <c r="C1155" s="50"/>
      <c r="D1155" s="50"/>
    </row>
    <row r="1156" spans="1:4" s="30" customFormat="1" x14ac:dyDescent="0.2">
      <c r="A1156" s="48"/>
      <c r="B1156" s="79"/>
      <c r="C1156" s="67"/>
      <c r="D1156" s="67"/>
    </row>
    <row r="1157" spans="1:4" s="30" customFormat="1" x14ac:dyDescent="0.2">
      <c r="A1157" s="46">
        <v>410000</v>
      </c>
      <c r="B1157" s="47" t="s">
        <v>87</v>
      </c>
      <c r="C1157" s="45">
        <f t="shared" ref="C1157" si="276">C1158+C1163</f>
        <v>1337200</v>
      </c>
      <c r="D1157" s="45">
        <f t="shared" ref="D1157" si="277">D1158+D1163</f>
        <v>0</v>
      </c>
    </row>
    <row r="1158" spans="1:4" s="30" customFormat="1" x14ac:dyDescent="0.2">
      <c r="A1158" s="46">
        <v>411000</v>
      </c>
      <c r="B1158" s="47" t="s">
        <v>204</v>
      </c>
      <c r="C1158" s="45">
        <f t="shared" ref="C1158" si="278">SUM(C1159:C1162)</f>
        <v>1164000</v>
      </c>
      <c r="D1158" s="45">
        <f t="shared" ref="D1158" si="279">SUM(D1159:D1162)</f>
        <v>0</v>
      </c>
    </row>
    <row r="1159" spans="1:4" s="30" customFormat="1" x14ac:dyDescent="0.2">
      <c r="A1159" s="48">
        <v>411100</v>
      </c>
      <c r="B1159" s="49" t="s">
        <v>88</v>
      </c>
      <c r="C1159" s="58">
        <v>1060000</v>
      </c>
      <c r="D1159" s="58">
        <v>0</v>
      </c>
    </row>
    <row r="1160" spans="1:4" s="30" customFormat="1" x14ac:dyDescent="0.2">
      <c r="A1160" s="48">
        <v>411200</v>
      </c>
      <c r="B1160" s="49" t="s">
        <v>217</v>
      </c>
      <c r="C1160" s="58">
        <v>40500</v>
      </c>
      <c r="D1160" s="58">
        <v>0</v>
      </c>
    </row>
    <row r="1161" spans="1:4" s="30" customFormat="1" ht="40.5" x14ac:dyDescent="0.2">
      <c r="A1161" s="48">
        <v>411300</v>
      </c>
      <c r="B1161" s="49" t="s">
        <v>89</v>
      </c>
      <c r="C1161" s="58">
        <v>20000</v>
      </c>
      <c r="D1161" s="58">
        <v>0</v>
      </c>
    </row>
    <row r="1162" spans="1:4" s="30" customFormat="1" x14ac:dyDescent="0.2">
      <c r="A1162" s="48">
        <v>411400</v>
      </c>
      <c r="B1162" s="49" t="s">
        <v>90</v>
      </c>
      <c r="C1162" s="58">
        <v>43500</v>
      </c>
      <c r="D1162" s="58">
        <v>0</v>
      </c>
    </row>
    <row r="1163" spans="1:4" s="30" customFormat="1" x14ac:dyDescent="0.2">
      <c r="A1163" s="46">
        <v>412000</v>
      </c>
      <c r="B1163" s="51" t="s">
        <v>209</v>
      </c>
      <c r="C1163" s="45">
        <f t="shared" ref="C1163" si="280">SUM(C1164:C1174)</f>
        <v>173200</v>
      </c>
      <c r="D1163" s="45">
        <f t="shared" ref="D1163" si="281">SUM(D1164:D1174)</f>
        <v>0</v>
      </c>
    </row>
    <row r="1164" spans="1:4" s="30" customFormat="1" x14ac:dyDescent="0.2">
      <c r="A1164" s="56">
        <v>412100</v>
      </c>
      <c r="B1164" s="49" t="s">
        <v>91</v>
      </c>
      <c r="C1164" s="58">
        <v>3000</v>
      </c>
      <c r="D1164" s="58">
        <v>0</v>
      </c>
    </row>
    <row r="1165" spans="1:4" s="30" customFormat="1" x14ac:dyDescent="0.2">
      <c r="A1165" s="48">
        <v>412200</v>
      </c>
      <c r="B1165" s="49" t="s">
        <v>218</v>
      </c>
      <c r="C1165" s="58">
        <v>18300</v>
      </c>
      <c r="D1165" s="58">
        <v>0</v>
      </c>
    </row>
    <row r="1166" spans="1:4" s="30" customFormat="1" x14ac:dyDescent="0.2">
      <c r="A1166" s="48">
        <v>412300</v>
      </c>
      <c r="B1166" s="49" t="s">
        <v>92</v>
      </c>
      <c r="C1166" s="58">
        <v>7000</v>
      </c>
      <c r="D1166" s="58">
        <v>0</v>
      </c>
    </row>
    <row r="1167" spans="1:4" s="30" customFormat="1" x14ac:dyDescent="0.2">
      <c r="A1167" s="48">
        <v>412500</v>
      </c>
      <c r="B1167" s="49" t="s">
        <v>94</v>
      </c>
      <c r="C1167" s="58">
        <v>10000</v>
      </c>
      <c r="D1167" s="58">
        <v>0</v>
      </c>
    </row>
    <row r="1168" spans="1:4" s="30" customFormat="1" x14ac:dyDescent="0.2">
      <c r="A1168" s="48">
        <v>412600</v>
      </c>
      <c r="B1168" s="49" t="s">
        <v>219</v>
      </c>
      <c r="C1168" s="58">
        <v>46000</v>
      </c>
      <c r="D1168" s="58">
        <v>0</v>
      </c>
    </row>
    <row r="1169" spans="1:4" s="30" customFormat="1" x14ac:dyDescent="0.2">
      <c r="A1169" s="48">
        <v>412700</v>
      </c>
      <c r="B1169" s="49" t="s">
        <v>206</v>
      </c>
      <c r="C1169" s="58">
        <v>26400</v>
      </c>
      <c r="D1169" s="58">
        <v>0</v>
      </c>
    </row>
    <row r="1170" spans="1:4" s="30" customFormat="1" x14ac:dyDescent="0.2">
      <c r="A1170" s="48">
        <v>412900</v>
      </c>
      <c r="B1170" s="49" t="s">
        <v>533</v>
      </c>
      <c r="C1170" s="58">
        <v>4000</v>
      </c>
      <c r="D1170" s="58">
        <v>0</v>
      </c>
    </row>
    <row r="1171" spans="1:4" s="30" customFormat="1" x14ac:dyDescent="0.2">
      <c r="A1171" s="48">
        <v>412900</v>
      </c>
      <c r="B1171" s="49" t="s">
        <v>301</v>
      </c>
      <c r="C1171" s="58">
        <v>40000</v>
      </c>
      <c r="D1171" s="58">
        <v>0</v>
      </c>
    </row>
    <row r="1172" spans="1:4" s="30" customFormat="1" x14ac:dyDescent="0.2">
      <c r="A1172" s="48">
        <v>412900</v>
      </c>
      <c r="B1172" s="49" t="s">
        <v>319</v>
      </c>
      <c r="C1172" s="58">
        <v>12000</v>
      </c>
      <c r="D1172" s="58">
        <v>0</v>
      </c>
    </row>
    <row r="1173" spans="1:4" s="30" customFormat="1" x14ac:dyDescent="0.2">
      <c r="A1173" s="48">
        <v>412900</v>
      </c>
      <c r="B1173" s="49" t="s">
        <v>320</v>
      </c>
      <c r="C1173" s="58">
        <v>4000</v>
      </c>
      <c r="D1173" s="58">
        <v>0</v>
      </c>
    </row>
    <row r="1174" spans="1:4" s="30" customFormat="1" x14ac:dyDescent="0.2">
      <c r="A1174" s="48">
        <v>412900</v>
      </c>
      <c r="B1174" s="53" t="s">
        <v>321</v>
      </c>
      <c r="C1174" s="58">
        <v>2500</v>
      </c>
      <c r="D1174" s="58">
        <v>0</v>
      </c>
    </row>
    <row r="1175" spans="1:4" s="30" customFormat="1" x14ac:dyDescent="0.2">
      <c r="A1175" s="46">
        <v>510000</v>
      </c>
      <c r="B1175" s="51" t="s">
        <v>153</v>
      </c>
      <c r="C1175" s="45">
        <f t="shared" ref="C1175" si="282">C1176+C1179</f>
        <v>117000</v>
      </c>
      <c r="D1175" s="45">
        <f t="shared" ref="D1175" si="283">D1176+D1179</f>
        <v>0</v>
      </c>
    </row>
    <row r="1176" spans="1:4" s="30" customFormat="1" x14ac:dyDescent="0.2">
      <c r="A1176" s="46">
        <v>511000</v>
      </c>
      <c r="B1176" s="51" t="s">
        <v>154</v>
      </c>
      <c r="C1176" s="45">
        <f t="shared" ref="C1176" si="284">SUM(C1177:C1178)</f>
        <v>112000</v>
      </c>
      <c r="D1176" s="45">
        <f t="shared" ref="D1176" si="285">SUM(D1177:D1178)</f>
        <v>0</v>
      </c>
    </row>
    <row r="1177" spans="1:4" s="30" customFormat="1" x14ac:dyDescent="0.2">
      <c r="A1177" s="56">
        <v>511200</v>
      </c>
      <c r="B1177" s="49" t="s">
        <v>156</v>
      </c>
      <c r="C1177" s="58">
        <v>110000</v>
      </c>
      <c r="D1177" s="58">
        <v>0</v>
      </c>
    </row>
    <row r="1178" spans="1:4" s="30" customFormat="1" x14ac:dyDescent="0.2">
      <c r="A1178" s="48">
        <v>511300</v>
      </c>
      <c r="B1178" s="49" t="s">
        <v>157</v>
      </c>
      <c r="C1178" s="58">
        <v>2000</v>
      </c>
      <c r="D1178" s="58">
        <v>0</v>
      </c>
    </row>
    <row r="1179" spans="1:4" s="55" customFormat="1" x14ac:dyDescent="0.2">
      <c r="A1179" s="46">
        <v>516000</v>
      </c>
      <c r="B1179" s="51" t="s">
        <v>164</v>
      </c>
      <c r="C1179" s="81">
        <f t="shared" ref="C1179" si="286">C1180</f>
        <v>5000</v>
      </c>
      <c r="D1179" s="81">
        <f t="shared" ref="D1179" si="287">D1180</f>
        <v>0</v>
      </c>
    </row>
    <row r="1180" spans="1:4" s="30" customFormat="1" x14ac:dyDescent="0.2">
      <c r="A1180" s="48">
        <v>516100</v>
      </c>
      <c r="B1180" s="49" t="s">
        <v>164</v>
      </c>
      <c r="C1180" s="58">
        <v>5000</v>
      </c>
      <c r="D1180" s="58">
        <v>0</v>
      </c>
    </row>
    <row r="1181" spans="1:4" s="55" customFormat="1" x14ac:dyDescent="0.2">
      <c r="A1181" s="46">
        <v>630000</v>
      </c>
      <c r="B1181" s="51" t="s">
        <v>194</v>
      </c>
      <c r="C1181" s="45">
        <f t="shared" ref="C1181:C1182" si="288">C1182</f>
        <v>62500</v>
      </c>
      <c r="D1181" s="45">
        <f t="shared" ref="D1181:D1182" si="289">D1182</f>
        <v>0</v>
      </c>
    </row>
    <row r="1182" spans="1:4" s="55" customFormat="1" x14ac:dyDescent="0.2">
      <c r="A1182" s="46">
        <v>638000</v>
      </c>
      <c r="B1182" s="51" t="s">
        <v>127</v>
      </c>
      <c r="C1182" s="45">
        <f t="shared" si="288"/>
        <v>62500</v>
      </c>
      <c r="D1182" s="45">
        <f t="shared" si="289"/>
        <v>0</v>
      </c>
    </row>
    <row r="1183" spans="1:4" s="30" customFormat="1" x14ac:dyDescent="0.2">
      <c r="A1183" s="48">
        <v>638100</v>
      </c>
      <c r="B1183" s="49" t="s">
        <v>199</v>
      </c>
      <c r="C1183" s="58">
        <v>62500</v>
      </c>
      <c r="D1183" s="58">
        <v>0</v>
      </c>
    </row>
    <row r="1184" spans="1:4" s="30" customFormat="1" x14ac:dyDescent="0.2">
      <c r="A1184" s="89"/>
      <c r="B1184" s="83" t="s">
        <v>236</v>
      </c>
      <c r="C1184" s="87">
        <f>C1157+C1175+0+C1181</f>
        <v>1516700</v>
      </c>
      <c r="D1184" s="87">
        <f>D1157+D1175+0+D1181</f>
        <v>0</v>
      </c>
    </row>
    <row r="1185" spans="1:4" s="30" customFormat="1" x14ac:dyDescent="0.2">
      <c r="A1185" s="40"/>
      <c r="B1185" s="49"/>
      <c r="C1185" s="50"/>
      <c r="D1185" s="50"/>
    </row>
    <row r="1186" spans="1:4" s="30" customFormat="1" x14ac:dyDescent="0.2">
      <c r="A1186" s="43"/>
      <c r="B1186" s="44"/>
      <c r="C1186" s="50"/>
      <c r="D1186" s="50"/>
    </row>
    <row r="1187" spans="1:4" s="30" customFormat="1" x14ac:dyDescent="0.2">
      <c r="A1187" s="48" t="s">
        <v>584</v>
      </c>
      <c r="B1187" s="51"/>
      <c r="C1187" s="50"/>
      <c r="D1187" s="50"/>
    </row>
    <row r="1188" spans="1:4" s="30" customFormat="1" x14ac:dyDescent="0.2">
      <c r="A1188" s="48" t="s">
        <v>247</v>
      </c>
      <c r="B1188" s="51"/>
      <c r="C1188" s="50"/>
      <c r="D1188" s="50"/>
    </row>
    <row r="1189" spans="1:4" s="30" customFormat="1" x14ac:dyDescent="0.2">
      <c r="A1189" s="48" t="s">
        <v>345</v>
      </c>
      <c r="B1189" s="51"/>
      <c r="C1189" s="50"/>
      <c r="D1189" s="50"/>
    </row>
    <row r="1190" spans="1:4" s="30" customFormat="1" x14ac:dyDescent="0.2">
      <c r="A1190" s="48" t="s">
        <v>532</v>
      </c>
      <c r="B1190" s="51"/>
      <c r="C1190" s="50"/>
      <c r="D1190" s="50"/>
    </row>
    <row r="1191" spans="1:4" s="30" customFormat="1" x14ac:dyDescent="0.2">
      <c r="A1191" s="48"/>
      <c r="B1191" s="79"/>
      <c r="C1191" s="67"/>
      <c r="D1191" s="67"/>
    </row>
    <row r="1192" spans="1:4" s="30" customFormat="1" x14ac:dyDescent="0.2">
      <c r="A1192" s="46">
        <v>410000</v>
      </c>
      <c r="B1192" s="47" t="s">
        <v>87</v>
      </c>
      <c r="C1192" s="45">
        <f>C1193+C1198+0+0</f>
        <v>1332600</v>
      </c>
      <c r="D1192" s="45">
        <f>D1193+D1198+0+0</f>
        <v>75000</v>
      </c>
    </row>
    <row r="1193" spans="1:4" s="30" customFormat="1" x14ac:dyDescent="0.2">
      <c r="A1193" s="46">
        <v>411000</v>
      </c>
      <c r="B1193" s="47" t="s">
        <v>204</v>
      </c>
      <c r="C1193" s="45">
        <f t="shared" ref="C1193" si="290">SUM(C1194:C1197)</f>
        <v>1160300</v>
      </c>
      <c r="D1193" s="45">
        <f>SUM(D1194:D1197)</f>
        <v>20900</v>
      </c>
    </row>
    <row r="1194" spans="1:4" s="30" customFormat="1" x14ac:dyDescent="0.2">
      <c r="A1194" s="48">
        <v>411100</v>
      </c>
      <c r="B1194" s="49" t="s">
        <v>88</v>
      </c>
      <c r="C1194" s="58">
        <v>1110000</v>
      </c>
      <c r="D1194" s="58">
        <v>0</v>
      </c>
    </row>
    <row r="1195" spans="1:4" s="30" customFormat="1" x14ac:dyDescent="0.2">
      <c r="A1195" s="48">
        <v>411200</v>
      </c>
      <c r="B1195" s="49" t="s">
        <v>217</v>
      </c>
      <c r="C1195" s="58">
        <v>29500</v>
      </c>
      <c r="D1195" s="58">
        <f>5500+3000+2400+1000</f>
        <v>11900</v>
      </c>
    </row>
    <row r="1196" spans="1:4" s="30" customFormat="1" ht="40.5" x14ac:dyDescent="0.2">
      <c r="A1196" s="48">
        <v>411300</v>
      </c>
      <c r="B1196" s="49" t="s">
        <v>89</v>
      </c>
      <c r="C1196" s="58">
        <v>7600</v>
      </c>
      <c r="D1196" s="58">
        <v>1000</v>
      </c>
    </row>
    <row r="1197" spans="1:4" s="30" customFormat="1" x14ac:dyDescent="0.2">
      <c r="A1197" s="48">
        <v>411400</v>
      </c>
      <c r="B1197" s="49" t="s">
        <v>90</v>
      </c>
      <c r="C1197" s="58">
        <v>13200</v>
      </c>
      <c r="D1197" s="58">
        <v>8000</v>
      </c>
    </row>
    <row r="1198" spans="1:4" s="30" customFormat="1" x14ac:dyDescent="0.2">
      <c r="A1198" s="46">
        <v>412000</v>
      </c>
      <c r="B1198" s="51" t="s">
        <v>209</v>
      </c>
      <c r="C1198" s="45">
        <f t="shared" ref="C1198" si="291">SUM(C1199:C1211)</f>
        <v>172300</v>
      </c>
      <c r="D1198" s="45">
        <f>SUM(D1199:D1211)</f>
        <v>54100</v>
      </c>
    </row>
    <row r="1199" spans="1:4" s="30" customFormat="1" x14ac:dyDescent="0.2">
      <c r="A1199" s="56">
        <v>412100</v>
      </c>
      <c r="B1199" s="49" t="s">
        <v>91</v>
      </c>
      <c r="C1199" s="58">
        <v>800</v>
      </c>
      <c r="D1199" s="58">
        <v>0</v>
      </c>
    </row>
    <row r="1200" spans="1:4" s="30" customFormat="1" x14ac:dyDescent="0.2">
      <c r="A1200" s="48">
        <v>412200</v>
      </c>
      <c r="B1200" s="49" t="s">
        <v>218</v>
      </c>
      <c r="C1200" s="58">
        <v>43000</v>
      </c>
      <c r="D1200" s="58">
        <v>11100</v>
      </c>
    </row>
    <row r="1201" spans="1:4" s="30" customFormat="1" x14ac:dyDescent="0.2">
      <c r="A1201" s="48">
        <v>412300</v>
      </c>
      <c r="B1201" s="49" t="s">
        <v>92</v>
      </c>
      <c r="C1201" s="58">
        <v>7000</v>
      </c>
      <c r="D1201" s="58">
        <v>2900</v>
      </c>
    </row>
    <row r="1202" spans="1:4" s="30" customFormat="1" x14ac:dyDescent="0.2">
      <c r="A1202" s="48">
        <v>412400</v>
      </c>
      <c r="B1202" s="49" t="s">
        <v>93</v>
      </c>
      <c r="C1202" s="58">
        <v>4500</v>
      </c>
      <c r="D1202" s="58">
        <v>0</v>
      </c>
    </row>
    <row r="1203" spans="1:4" s="30" customFormat="1" x14ac:dyDescent="0.2">
      <c r="A1203" s="48">
        <v>412500</v>
      </c>
      <c r="B1203" s="49" t="s">
        <v>94</v>
      </c>
      <c r="C1203" s="58">
        <v>6000.0000000000009</v>
      </c>
      <c r="D1203" s="58">
        <v>3700</v>
      </c>
    </row>
    <row r="1204" spans="1:4" s="30" customFormat="1" x14ac:dyDescent="0.2">
      <c r="A1204" s="48">
        <v>412600</v>
      </c>
      <c r="B1204" s="49" t="s">
        <v>219</v>
      </c>
      <c r="C1204" s="58">
        <v>15000</v>
      </c>
      <c r="D1204" s="58">
        <f>3200+600+1800+2000+1500+1100</f>
        <v>10200</v>
      </c>
    </row>
    <row r="1205" spans="1:4" s="30" customFormat="1" x14ac:dyDescent="0.2">
      <c r="A1205" s="48">
        <v>412700</v>
      </c>
      <c r="B1205" s="49" t="s">
        <v>206</v>
      </c>
      <c r="C1205" s="58">
        <v>48700</v>
      </c>
      <c r="D1205" s="58">
        <v>10500</v>
      </c>
    </row>
    <row r="1206" spans="1:4" s="30" customFormat="1" x14ac:dyDescent="0.2">
      <c r="A1206" s="48">
        <v>412900</v>
      </c>
      <c r="B1206" s="49" t="s">
        <v>533</v>
      </c>
      <c r="C1206" s="58">
        <v>900</v>
      </c>
      <c r="D1206" s="58">
        <v>0</v>
      </c>
    </row>
    <row r="1207" spans="1:4" s="30" customFormat="1" x14ac:dyDescent="0.2">
      <c r="A1207" s="48">
        <v>412900</v>
      </c>
      <c r="B1207" s="49" t="s">
        <v>301</v>
      </c>
      <c r="C1207" s="58">
        <v>42300</v>
      </c>
      <c r="D1207" s="58">
        <v>0</v>
      </c>
    </row>
    <row r="1208" spans="1:4" s="30" customFormat="1" x14ac:dyDescent="0.2">
      <c r="A1208" s="48">
        <v>412900</v>
      </c>
      <c r="B1208" s="53" t="s">
        <v>319</v>
      </c>
      <c r="C1208" s="58">
        <v>1000</v>
      </c>
      <c r="D1208" s="58">
        <v>0</v>
      </c>
    </row>
    <row r="1209" spans="1:4" s="30" customFormat="1" x14ac:dyDescent="0.2">
      <c r="A1209" s="48">
        <v>412900</v>
      </c>
      <c r="B1209" s="53" t="s">
        <v>320</v>
      </c>
      <c r="C1209" s="58">
        <v>400</v>
      </c>
      <c r="D1209" s="58">
        <v>0</v>
      </c>
    </row>
    <row r="1210" spans="1:4" s="30" customFormat="1" x14ac:dyDescent="0.2">
      <c r="A1210" s="48">
        <v>412900</v>
      </c>
      <c r="B1210" s="53" t="s">
        <v>321</v>
      </c>
      <c r="C1210" s="58">
        <v>2700</v>
      </c>
      <c r="D1210" s="58">
        <v>0</v>
      </c>
    </row>
    <row r="1211" spans="1:4" s="30" customFormat="1" x14ac:dyDescent="0.2">
      <c r="A1211" s="48">
        <v>412900</v>
      </c>
      <c r="B1211" s="53" t="s">
        <v>303</v>
      </c>
      <c r="C1211" s="58">
        <v>0</v>
      </c>
      <c r="D1211" s="58">
        <f>11700+2000+500+1000+500</f>
        <v>15700</v>
      </c>
    </row>
    <row r="1212" spans="1:4" s="55" customFormat="1" x14ac:dyDescent="0.2">
      <c r="A1212" s="46">
        <v>510000</v>
      </c>
      <c r="B1212" s="51" t="s">
        <v>153</v>
      </c>
      <c r="C1212" s="45">
        <f>C1213+0</f>
        <v>7100</v>
      </c>
      <c r="D1212" s="45">
        <f>D1213+0</f>
        <v>5000</v>
      </c>
    </row>
    <row r="1213" spans="1:4" s="55" customFormat="1" x14ac:dyDescent="0.2">
      <c r="A1213" s="46">
        <v>511000</v>
      </c>
      <c r="B1213" s="51" t="s">
        <v>154</v>
      </c>
      <c r="C1213" s="45">
        <f t="shared" ref="C1213" si="292">C1215+C1214</f>
        <v>7100</v>
      </c>
      <c r="D1213" s="45">
        <f t="shared" ref="D1213" si="293">D1215+D1214</f>
        <v>5000</v>
      </c>
    </row>
    <row r="1214" spans="1:4" s="30" customFormat="1" x14ac:dyDescent="0.2">
      <c r="A1214" s="56">
        <v>511200</v>
      </c>
      <c r="B1214" s="49" t="s">
        <v>156</v>
      </c>
      <c r="C1214" s="58">
        <v>2100</v>
      </c>
      <c r="D1214" s="58">
        <v>5000</v>
      </c>
    </row>
    <row r="1215" spans="1:4" s="30" customFormat="1" x14ac:dyDescent="0.2">
      <c r="A1215" s="48">
        <v>511300</v>
      </c>
      <c r="B1215" s="49" t="s">
        <v>157</v>
      </c>
      <c r="C1215" s="58">
        <v>5000</v>
      </c>
      <c r="D1215" s="58">
        <v>0</v>
      </c>
    </row>
    <row r="1216" spans="1:4" s="55" customFormat="1" x14ac:dyDescent="0.2">
      <c r="A1216" s="46">
        <v>630000</v>
      </c>
      <c r="B1216" s="51" t="s">
        <v>194</v>
      </c>
      <c r="C1216" s="45">
        <f>C1217+0</f>
        <v>16000</v>
      </c>
      <c r="D1216" s="45">
        <f>D1217+0</f>
        <v>0</v>
      </c>
    </row>
    <row r="1217" spans="1:4" s="55" customFormat="1" x14ac:dyDescent="0.2">
      <c r="A1217" s="46">
        <v>638000</v>
      </c>
      <c r="B1217" s="51" t="s">
        <v>127</v>
      </c>
      <c r="C1217" s="45">
        <f t="shared" ref="C1217" si="294">C1218</f>
        <v>16000</v>
      </c>
      <c r="D1217" s="45">
        <f t="shared" ref="D1217" si="295">D1218</f>
        <v>0</v>
      </c>
    </row>
    <row r="1218" spans="1:4" s="30" customFormat="1" x14ac:dyDescent="0.2">
      <c r="A1218" s="48">
        <v>638100</v>
      </c>
      <c r="B1218" s="49" t="s">
        <v>199</v>
      </c>
      <c r="C1218" s="58">
        <v>16000</v>
      </c>
      <c r="D1218" s="58">
        <v>0</v>
      </c>
    </row>
    <row r="1219" spans="1:4" s="30" customFormat="1" x14ac:dyDescent="0.2">
      <c r="A1219" s="89"/>
      <c r="B1219" s="83" t="s">
        <v>236</v>
      </c>
      <c r="C1219" s="87">
        <f>C1192+C1216+C1212</f>
        <v>1355700</v>
      </c>
      <c r="D1219" s="87">
        <f>D1192+D1216+D1212</f>
        <v>80000</v>
      </c>
    </row>
    <row r="1220" spans="1:4" s="30" customFormat="1" x14ac:dyDescent="0.2">
      <c r="A1220" s="66"/>
      <c r="B1220" s="99"/>
      <c r="C1220" s="67"/>
      <c r="D1220" s="67"/>
    </row>
    <row r="1221" spans="1:4" s="30" customFormat="1" x14ac:dyDescent="0.2">
      <c r="A1221" s="43"/>
      <c r="B1221" s="44"/>
      <c r="C1221" s="50"/>
      <c r="D1221" s="50"/>
    </row>
    <row r="1222" spans="1:4" s="30" customFormat="1" x14ac:dyDescent="0.2">
      <c r="A1222" s="48" t="s">
        <v>585</v>
      </c>
      <c r="B1222" s="51"/>
      <c r="C1222" s="50"/>
      <c r="D1222" s="50"/>
    </row>
    <row r="1223" spans="1:4" s="30" customFormat="1" x14ac:dyDescent="0.2">
      <c r="A1223" s="48" t="s">
        <v>247</v>
      </c>
      <c r="B1223" s="51"/>
      <c r="C1223" s="50"/>
      <c r="D1223" s="50"/>
    </row>
    <row r="1224" spans="1:4" s="30" customFormat="1" x14ac:dyDescent="0.2">
      <c r="A1224" s="48" t="s">
        <v>347</v>
      </c>
      <c r="B1224" s="51"/>
      <c r="C1224" s="50"/>
      <c r="D1224" s="50"/>
    </row>
    <row r="1225" spans="1:4" s="30" customFormat="1" x14ac:dyDescent="0.2">
      <c r="A1225" s="48" t="s">
        <v>532</v>
      </c>
      <c r="B1225" s="51"/>
      <c r="C1225" s="50"/>
      <c r="D1225" s="50"/>
    </row>
    <row r="1226" spans="1:4" s="30" customFormat="1" x14ac:dyDescent="0.2">
      <c r="A1226" s="48"/>
      <c r="B1226" s="79"/>
      <c r="C1226" s="67"/>
      <c r="D1226" s="67"/>
    </row>
    <row r="1227" spans="1:4" s="30" customFormat="1" x14ac:dyDescent="0.2">
      <c r="A1227" s="46">
        <v>410000</v>
      </c>
      <c r="B1227" s="47" t="s">
        <v>87</v>
      </c>
      <c r="C1227" s="45">
        <f>C1228+C1233+C1245</f>
        <v>1245500</v>
      </c>
      <c r="D1227" s="45">
        <f>D1228+D1233+D1245</f>
        <v>0</v>
      </c>
    </row>
    <row r="1228" spans="1:4" s="30" customFormat="1" x14ac:dyDescent="0.2">
      <c r="A1228" s="46">
        <v>411000</v>
      </c>
      <c r="B1228" s="47" t="s">
        <v>204</v>
      </c>
      <c r="C1228" s="45">
        <f t="shared" ref="C1228" si="296">SUM(C1229:C1232)</f>
        <v>359200</v>
      </c>
      <c r="D1228" s="45">
        <f t="shared" ref="D1228" si="297">SUM(D1229:D1232)</f>
        <v>0</v>
      </c>
    </row>
    <row r="1229" spans="1:4" s="30" customFormat="1" x14ac:dyDescent="0.2">
      <c r="A1229" s="48">
        <v>411100</v>
      </c>
      <c r="B1229" s="49" t="s">
        <v>88</v>
      </c>
      <c r="C1229" s="58">
        <v>311000</v>
      </c>
      <c r="D1229" s="58">
        <v>0</v>
      </c>
    </row>
    <row r="1230" spans="1:4" s="30" customFormat="1" x14ac:dyDescent="0.2">
      <c r="A1230" s="48">
        <v>411200</v>
      </c>
      <c r="B1230" s="49" t="s">
        <v>217</v>
      </c>
      <c r="C1230" s="58">
        <v>14500</v>
      </c>
      <c r="D1230" s="58">
        <v>0</v>
      </c>
    </row>
    <row r="1231" spans="1:4" s="30" customFormat="1" ht="40.5" x14ac:dyDescent="0.2">
      <c r="A1231" s="48">
        <v>411300</v>
      </c>
      <c r="B1231" s="49" t="s">
        <v>89</v>
      </c>
      <c r="C1231" s="58">
        <v>19100</v>
      </c>
      <c r="D1231" s="58">
        <v>0</v>
      </c>
    </row>
    <row r="1232" spans="1:4" s="30" customFormat="1" x14ac:dyDescent="0.2">
      <c r="A1232" s="48">
        <v>411400</v>
      </c>
      <c r="B1232" s="49" t="s">
        <v>90</v>
      </c>
      <c r="C1232" s="58">
        <v>14600</v>
      </c>
      <c r="D1232" s="58">
        <v>0</v>
      </c>
    </row>
    <row r="1233" spans="1:4" s="30" customFormat="1" x14ac:dyDescent="0.2">
      <c r="A1233" s="46">
        <v>412000</v>
      </c>
      <c r="B1233" s="51" t="s">
        <v>209</v>
      </c>
      <c r="C1233" s="45">
        <f>SUM(C1234:C1244)</f>
        <v>60300</v>
      </c>
      <c r="D1233" s="45">
        <f>SUM(D1234:D1244)</f>
        <v>0</v>
      </c>
    </row>
    <row r="1234" spans="1:4" s="30" customFormat="1" x14ac:dyDescent="0.2">
      <c r="A1234" s="48">
        <v>412200</v>
      </c>
      <c r="B1234" s="49" t="s">
        <v>218</v>
      </c>
      <c r="C1234" s="58">
        <v>8200</v>
      </c>
      <c r="D1234" s="58">
        <v>0</v>
      </c>
    </row>
    <row r="1235" spans="1:4" s="30" customFormat="1" x14ac:dyDescent="0.2">
      <c r="A1235" s="48">
        <v>412300</v>
      </c>
      <c r="B1235" s="49" t="s">
        <v>92</v>
      </c>
      <c r="C1235" s="58">
        <v>3599.9999999999995</v>
      </c>
      <c r="D1235" s="58">
        <v>0</v>
      </c>
    </row>
    <row r="1236" spans="1:4" s="30" customFormat="1" x14ac:dyDescent="0.2">
      <c r="A1236" s="48">
        <v>412500</v>
      </c>
      <c r="B1236" s="49" t="s">
        <v>94</v>
      </c>
      <c r="C1236" s="58">
        <v>5000</v>
      </c>
      <c r="D1236" s="58">
        <v>0</v>
      </c>
    </row>
    <row r="1237" spans="1:4" s="30" customFormat="1" x14ac:dyDescent="0.2">
      <c r="A1237" s="48">
        <v>412600</v>
      </c>
      <c r="B1237" s="49" t="s">
        <v>219</v>
      </c>
      <c r="C1237" s="58">
        <v>21000</v>
      </c>
      <c r="D1237" s="58">
        <v>0</v>
      </c>
    </row>
    <row r="1238" spans="1:4" s="30" customFormat="1" x14ac:dyDescent="0.2">
      <c r="A1238" s="48">
        <v>412700</v>
      </c>
      <c r="B1238" s="49" t="s">
        <v>206</v>
      </c>
      <c r="C1238" s="58">
        <v>5000</v>
      </c>
      <c r="D1238" s="58">
        <v>0</v>
      </c>
    </row>
    <row r="1239" spans="1:4" s="30" customFormat="1" x14ac:dyDescent="0.2">
      <c r="A1239" s="48">
        <v>412900</v>
      </c>
      <c r="B1239" s="53" t="s">
        <v>533</v>
      </c>
      <c r="C1239" s="58">
        <v>500</v>
      </c>
      <c r="D1239" s="58">
        <v>0</v>
      </c>
    </row>
    <row r="1240" spans="1:4" s="30" customFormat="1" x14ac:dyDescent="0.2">
      <c r="A1240" s="48">
        <v>412900</v>
      </c>
      <c r="B1240" s="53" t="s">
        <v>301</v>
      </c>
      <c r="C1240" s="58">
        <v>5500</v>
      </c>
      <c r="D1240" s="58">
        <v>0</v>
      </c>
    </row>
    <row r="1241" spans="1:4" s="30" customFormat="1" x14ac:dyDescent="0.2">
      <c r="A1241" s="48">
        <v>412900</v>
      </c>
      <c r="B1241" s="53" t="s">
        <v>319</v>
      </c>
      <c r="C1241" s="58">
        <v>2600</v>
      </c>
      <c r="D1241" s="58">
        <v>0</v>
      </c>
    </row>
    <row r="1242" spans="1:4" s="30" customFormat="1" x14ac:dyDescent="0.2">
      <c r="A1242" s="48">
        <v>412900</v>
      </c>
      <c r="B1242" s="53" t="s">
        <v>320</v>
      </c>
      <c r="C1242" s="58">
        <v>4500</v>
      </c>
      <c r="D1242" s="58">
        <v>0</v>
      </c>
    </row>
    <row r="1243" spans="1:4" s="30" customFormat="1" x14ac:dyDescent="0.2">
      <c r="A1243" s="48">
        <v>412900</v>
      </c>
      <c r="B1243" s="53" t="s">
        <v>321</v>
      </c>
      <c r="C1243" s="58">
        <v>700</v>
      </c>
      <c r="D1243" s="58">
        <v>0</v>
      </c>
    </row>
    <row r="1244" spans="1:4" s="30" customFormat="1" x14ac:dyDescent="0.2">
      <c r="A1244" s="48">
        <v>412900</v>
      </c>
      <c r="B1244" s="49" t="s">
        <v>303</v>
      </c>
      <c r="C1244" s="58">
        <v>3700</v>
      </c>
      <c r="D1244" s="58">
        <v>0</v>
      </c>
    </row>
    <row r="1245" spans="1:4" s="86" customFormat="1" x14ac:dyDescent="0.2">
      <c r="A1245" s="46">
        <v>415000</v>
      </c>
      <c r="B1245" s="51" t="s">
        <v>50</v>
      </c>
      <c r="C1245" s="45">
        <f>SUM(C1246:C1246)</f>
        <v>826000</v>
      </c>
      <c r="D1245" s="45">
        <f>SUM(D1246:D1246)</f>
        <v>0</v>
      </c>
    </row>
    <row r="1246" spans="1:4" s="30" customFormat="1" x14ac:dyDescent="0.2">
      <c r="A1246" s="56">
        <v>415200</v>
      </c>
      <c r="B1246" s="49" t="s">
        <v>505</v>
      </c>
      <c r="C1246" s="58">
        <v>826000</v>
      </c>
      <c r="D1246" s="58">
        <v>0</v>
      </c>
    </row>
    <row r="1247" spans="1:4" s="86" customFormat="1" x14ac:dyDescent="0.2">
      <c r="A1247" s="46">
        <v>480000</v>
      </c>
      <c r="B1247" s="51" t="s">
        <v>149</v>
      </c>
      <c r="C1247" s="45">
        <f>C1248+0</f>
        <v>1600000</v>
      </c>
      <c r="D1247" s="45">
        <f>D1248+0</f>
        <v>0</v>
      </c>
    </row>
    <row r="1248" spans="1:4" s="86" customFormat="1" x14ac:dyDescent="0.2">
      <c r="A1248" s="46">
        <v>488000</v>
      </c>
      <c r="B1248" s="51" t="s">
        <v>103</v>
      </c>
      <c r="C1248" s="45">
        <f t="shared" ref="C1248" si="298">C1249</f>
        <v>1600000</v>
      </c>
      <c r="D1248" s="45">
        <f t="shared" ref="D1248" si="299">D1249</f>
        <v>0</v>
      </c>
    </row>
    <row r="1249" spans="1:4" s="30" customFormat="1" x14ac:dyDescent="0.2">
      <c r="A1249" s="48">
        <v>488100</v>
      </c>
      <c r="B1249" s="49" t="s">
        <v>506</v>
      </c>
      <c r="C1249" s="58">
        <v>1600000</v>
      </c>
      <c r="D1249" s="58">
        <v>0</v>
      </c>
    </row>
    <row r="1250" spans="1:4" s="55" customFormat="1" x14ac:dyDescent="0.2">
      <c r="A1250" s="46">
        <v>510000</v>
      </c>
      <c r="B1250" s="51" t="s">
        <v>153</v>
      </c>
      <c r="C1250" s="45">
        <f>C1251+0+C1253</f>
        <v>4000</v>
      </c>
      <c r="D1250" s="45">
        <f>D1251+0+D1253</f>
        <v>0</v>
      </c>
    </row>
    <row r="1251" spans="1:4" s="55" customFormat="1" x14ac:dyDescent="0.2">
      <c r="A1251" s="46">
        <v>511000</v>
      </c>
      <c r="B1251" s="51" t="s">
        <v>154</v>
      </c>
      <c r="C1251" s="45">
        <f>C1252+0</f>
        <v>2500</v>
      </c>
      <c r="D1251" s="45">
        <f>D1252+0</f>
        <v>0</v>
      </c>
    </row>
    <row r="1252" spans="1:4" s="30" customFormat="1" x14ac:dyDescent="0.2">
      <c r="A1252" s="48">
        <v>511300</v>
      </c>
      <c r="B1252" s="49" t="s">
        <v>157</v>
      </c>
      <c r="C1252" s="58">
        <v>2500</v>
      </c>
      <c r="D1252" s="58">
        <v>0</v>
      </c>
    </row>
    <row r="1253" spans="1:4" s="55" customFormat="1" x14ac:dyDescent="0.2">
      <c r="A1253" s="46">
        <v>516000</v>
      </c>
      <c r="B1253" s="51" t="s">
        <v>164</v>
      </c>
      <c r="C1253" s="45">
        <f t="shared" ref="C1253" si="300">C1254</f>
        <v>1500</v>
      </c>
      <c r="D1253" s="45">
        <f t="shared" ref="D1253" si="301">D1254</f>
        <v>0</v>
      </c>
    </row>
    <row r="1254" spans="1:4" s="30" customFormat="1" x14ac:dyDescent="0.2">
      <c r="A1254" s="48">
        <v>516100</v>
      </c>
      <c r="B1254" s="49" t="s">
        <v>164</v>
      </c>
      <c r="C1254" s="58">
        <v>1500</v>
      </c>
      <c r="D1254" s="58">
        <v>0</v>
      </c>
    </row>
    <row r="1255" spans="1:4" s="30" customFormat="1" x14ac:dyDescent="0.2">
      <c r="A1255" s="89"/>
      <c r="B1255" s="83" t="s">
        <v>236</v>
      </c>
      <c r="C1255" s="87">
        <f>C1227+C1247+C1250+0</f>
        <v>2849500</v>
      </c>
      <c r="D1255" s="87">
        <f>D1227+D1247+D1250+0</f>
        <v>0</v>
      </c>
    </row>
    <row r="1256" spans="1:4" s="30" customFormat="1" x14ac:dyDescent="0.2">
      <c r="A1256" s="40"/>
      <c r="B1256" s="49"/>
      <c r="C1256" s="50"/>
      <c r="D1256" s="50"/>
    </row>
    <row r="1257" spans="1:4" s="30" customFormat="1" x14ac:dyDescent="0.2">
      <c r="A1257" s="43"/>
      <c r="B1257" s="44"/>
      <c r="C1257" s="50"/>
      <c r="D1257" s="50"/>
    </row>
    <row r="1258" spans="1:4" s="30" customFormat="1" x14ac:dyDescent="0.2">
      <c r="A1258" s="48" t="s">
        <v>586</v>
      </c>
      <c r="B1258" s="51"/>
      <c r="C1258" s="50"/>
      <c r="D1258" s="50"/>
    </row>
    <row r="1259" spans="1:4" s="30" customFormat="1" x14ac:dyDescent="0.2">
      <c r="A1259" s="48" t="s">
        <v>247</v>
      </c>
      <c r="B1259" s="51"/>
      <c r="C1259" s="50"/>
      <c r="D1259" s="50"/>
    </row>
    <row r="1260" spans="1:4" s="30" customFormat="1" x14ac:dyDescent="0.2">
      <c r="A1260" s="48" t="s">
        <v>369</v>
      </c>
      <c r="B1260" s="51"/>
      <c r="C1260" s="50"/>
      <c r="D1260" s="50"/>
    </row>
    <row r="1261" spans="1:4" s="30" customFormat="1" x14ac:dyDescent="0.2">
      <c r="A1261" s="48" t="s">
        <v>587</v>
      </c>
      <c r="B1261" s="51"/>
      <c r="C1261" s="50"/>
      <c r="D1261" s="50"/>
    </row>
    <row r="1262" spans="1:4" s="30" customFormat="1" x14ac:dyDescent="0.2">
      <c r="A1262" s="48"/>
      <c r="B1262" s="79"/>
      <c r="C1262" s="67"/>
      <c r="D1262" s="67"/>
    </row>
    <row r="1263" spans="1:4" s="30" customFormat="1" x14ac:dyDescent="0.2">
      <c r="A1263" s="46">
        <v>410000</v>
      </c>
      <c r="B1263" s="47" t="s">
        <v>87</v>
      </c>
      <c r="C1263" s="45">
        <f>C1264+C1269+C1279</f>
        <v>2540000</v>
      </c>
      <c r="D1263" s="45">
        <f>D1264+D1269+D1279</f>
        <v>1022700</v>
      </c>
    </row>
    <row r="1264" spans="1:4" s="30" customFormat="1" x14ac:dyDescent="0.2">
      <c r="A1264" s="46">
        <v>411000</v>
      </c>
      <c r="B1264" s="47" t="s">
        <v>204</v>
      </c>
      <c r="C1264" s="45">
        <f t="shared" ref="C1264" si="302">SUM(C1265:C1268)</f>
        <v>2535000</v>
      </c>
      <c r="D1264" s="45">
        <f>SUM(D1265:D1268)</f>
        <v>231800</v>
      </c>
    </row>
    <row r="1265" spans="1:4" s="30" customFormat="1" x14ac:dyDescent="0.2">
      <c r="A1265" s="48">
        <v>411100</v>
      </c>
      <c r="B1265" s="49" t="s">
        <v>88</v>
      </c>
      <c r="C1265" s="58">
        <v>2350000</v>
      </c>
      <c r="D1265" s="58">
        <v>181200</v>
      </c>
    </row>
    <row r="1266" spans="1:4" s="30" customFormat="1" x14ac:dyDescent="0.2">
      <c r="A1266" s="48">
        <v>411200</v>
      </c>
      <c r="B1266" s="49" t="s">
        <v>217</v>
      </c>
      <c r="C1266" s="58">
        <v>80000</v>
      </c>
      <c r="D1266" s="58">
        <v>39000</v>
      </c>
    </row>
    <row r="1267" spans="1:4" s="30" customFormat="1" ht="40.5" x14ac:dyDescent="0.2">
      <c r="A1267" s="48">
        <v>411300</v>
      </c>
      <c r="B1267" s="49" t="s">
        <v>89</v>
      </c>
      <c r="C1267" s="58">
        <v>70000</v>
      </c>
      <c r="D1267" s="58">
        <v>5000</v>
      </c>
    </row>
    <row r="1268" spans="1:4" s="30" customFormat="1" x14ac:dyDescent="0.2">
      <c r="A1268" s="48">
        <v>411400</v>
      </c>
      <c r="B1268" s="49" t="s">
        <v>90</v>
      </c>
      <c r="C1268" s="58">
        <v>35000</v>
      </c>
      <c r="D1268" s="58">
        <v>6600</v>
      </c>
    </row>
    <row r="1269" spans="1:4" s="30" customFormat="1" x14ac:dyDescent="0.2">
      <c r="A1269" s="46">
        <v>412000</v>
      </c>
      <c r="B1269" s="51" t="s">
        <v>209</v>
      </c>
      <c r="C1269" s="45">
        <f>SUM(C1270:C1278)</f>
        <v>5000</v>
      </c>
      <c r="D1269" s="45">
        <f>SUM(D1270:D1278)</f>
        <v>740900</v>
      </c>
    </row>
    <row r="1270" spans="1:4" s="30" customFormat="1" x14ac:dyDescent="0.2">
      <c r="A1270" s="56">
        <v>412200</v>
      </c>
      <c r="B1270" s="49" t="s">
        <v>218</v>
      </c>
      <c r="C1270" s="58">
        <v>0</v>
      </c>
      <c r="D1270" s="58">
        <v>430000</v>
      </c>
    </row>
    <row r="1271" spans="1:4" s="30" customFormat="1" x14ac:dyDescent="0.2">
      <c r="A1271" s="56">
        <v>412300</v>
      </c>
      <c r="B1271" s="49" t="s">
        <v>92</v>
      </c>
      <c r="C1271" s="58">
        <v>0</v>
      </c>
      <c r="D1271" s="58">
        <v>51000</v>
      </c>
    </row>
    <row r="1272" spans="1:4" s="30" customFormat="1" x14ac:dyDescent="0.2">
      <c r="A1272" s="56">
        <v>412400</v>
      </c>
      <c r="B1272" s="49" t="s">
        <v>93</v>
      </c>
      <c r="C1272" s="58">
        <v>0</v>
      </c>
      <c r="D1272" s="58">
        <v>3000</v>
      </c>
    </row>
    <row r="1273" spans="1:4" s="30" customFormat="1" x14ac:dyDescent="0.2">
      <c r="A1273" s="56">
        <v>412500</v>
      </c>
      <c r="B1273" s="49" t="s">
        <v>94</v>
      </c>
      <c r="C1273" s="58">
        <v>0</v>
      </c>
      <c r="D1273" s="58">
        <v>104000</v>
      </c>
    </row>
    <row r="1274" spans="1:4" s="30" customFormat="1" x14ac:dyDescent="0.2">
      <c r="A1274" s="56">
        <v>412600</v>
      </c>
      <c r="B1274" s="49" t="s">
        <v>219</v>
      </c>
      <c r="C1274" s="58">
        <v>0</v>
      </c>
      <c r="D1274" s="58">
        <v>22200</v>
      </c>
    </row>
    <row r="1275" spans="1:4" s="30" customFormat="1" x14ac:dyDescent="0.2">
      <c r="A1275" s="56">
        <v>412700</v>
      </c>
      <c r="B1275" s="49" t="s">
        <v>206</v>
      </c>
      <c r="C1275" s="58">
        <v>0</v>
      </c>
      <c r="D1275" s="58">
        <v>67000</v>
      </c>
    </row>
    <row r="1276" spans="1:4" s="30" customFormat="1" x14ac:dyDescent="0.2">
      <c r="A1276" s="56">
        <v>412800</v>
      </c>
      <c r="B1276" s="49" t="s">
        <v>220</v>
      </c>
      <c r="C1276" s="58">
        <v>0</v>
      </c>
      <c r="D1276" s="58">
        <v>3000</v>
      </c>
    </row>
    <row r="1277" spans="1:4" s="30" customFormat="1" x14ac:dyDescent="0.2">
      <c r="A1277" s="48">
        <v>412900</v>
      </c>
      <c r="B1277" s="49" t="s">
        <v>321</v>
      </c>
      <c r="C1277" s="58">
        <v>5000</v>
      </c>
      <c r="D1277" s="58">
        <v>0</v>
      </c>
    </row>
    <row r="1278" spans="1:4" s="30" customFormat="1" x14ac:dyDescent="0.2">
      <c r="A1278" s="48">
        <v>412900</v>
      </c>
      <c r="B1278" s="49" t="s">
        <v>303</v>
      </c>
      <c r="C1278" s="58">
        <v>0</v>
      </c>
      <c r="D1278" s="58">
        <v>60700</v>
      </c>
    </row>
    <row r="1279" spans="1:4" s="55" customFormat="1" x14ac:dyDescent="0.2">
      <c r="A1279" s="46">
        <v>413000</v>
      </c>
      <c r="B1279" s="51" t="s">
        <v>210</v>
      </c>
      <c r="C1279" s="45">
        <f t="shared" ref="C1279" si="303">C1280</f>
        <v>0</v>
      </c>
      <c r="D1279" s="45">
        <f t="shared" ref="D1279" si="304">D1280</f>
        <v>50000</v>
      </c>
    </row>
    <row r="1280" spans="1:4" s="30" customFormat="1" x14ac:dyDescent="0.2">
      <c r="A1280" s="48">
        <v>413900</v>
      </c>
      <c r="B1280" s="49" t="s">
        <v>99</v>
      </c>
      <c r="C1280" s="58">
        <v>0</v>
      </c>
      <c r="D1280" s="58">
        <v>50000</v>
      </c>
    </row>
    <row r="1281" spans="1:4" s="55" customFormat="1" x14ac:dyDescent="0.2">
      <c r="A1281" s="46">
        <v>510000</v>
      </c>
      <c r="B1281" s="51" t="s">
        <v>153</v>
      </c>
      <c r="C1281" s="45">
        <f>C1282+C1286</f>
        <v>600000</v>
      </c>
      <c r="D1281" s="45">
        <f>D1282+D1286</f>
        <v>401000</v>
      </c>
    </row>
    <row r="1282" spans="1:4" s="55" customFormat="1" x14ac:dyDescent="0.2">
      <c r="A1282" s="46">
        <v>511000</v>
      </c>
      <c r="B1282" s="51" t="s">
        <v>154</v>
      </c>
      <c r="C1282" s="45">
        <f>SUM(C1283:C1285)</f>
        <v>0</v>
      </c>
      <c r="D1282" s="45">
        <f>SUM(D1283:D1285)</f>
        <v>83000</v>
      </c>
    </row>
    <row r="1283" spans="1:4" s="30" customFormat="1" x14ac:dyDescent="0.2">
      <c r="A1283" s="56">
        <v>511100</v>
      </c>
      <c r="B1283" s="49" t="s">
        <v>155</v>
      </c>
      <c r="C1283" s="58">
        <v>0</v>
      </c>
      <c r="D1283" s="58">
        <v>5000</v>
      </c>
    </row>
    <row r="1284" spans="1:4" s="30" customFormat="1" x14ac:dyDescent="0.2">
      <c r="A1284" s="48">
        <v>511200</v>
      </c>
      <c r="B1284" s="49" t="s">
        <v>156</v>
      </c>
      <c r="C1284" s="58">
        <v>0</v>
      </c>
      <c r="D1284" s="58">
        <v>23000</v>
      </c>
    </row>
    <row r="1285" spans="1:4" s="30" customFormat="1" x14ac:dyDescent="0.2">
      <c r="A1285" s="48">
        <v>511300</v>
      </c>
      <c r="B1285" s="49" t="s">
        <v>157</v>
      </c>
      <c r="C1285" s="58">
        <v>0</v>
      </c>
      <c r="D1285" s="58">
        <v>55000</v>
      </c>
    </row>
    <row r="1286" spans="1:4" s="55" customFormat="1" x14ac:dyDescent="0.2">
      <c r="A1286" s="46">
        <v>516000</v>
      </c>
      <c r="B1286" s="51" t="s">
        <v>164</v>
      </c>
      <c r="C1286" s="45">
        <f t="shared" ref="C1286" si="305">C1287</f>
        <v>600000</v>
      </c>
      <c r="D1286" s="45">
        <f t="shared" ref="D1286" si="306">D1287</f>
        <v>318000</v>
      </c>
    </row>
    <row r="1287" spans="1:4" s="30" customFormat="1" x14ac:dyDescent="0.2">
      <c r="A1287" s="48">
        <v>516100</v>
      </c>
      <c r="B1287" s="49" t="s">
        <v>164</v>
      </c>
      <c r="C1287" s="58">
        <v>600000</v>
      </c>
      <c r="D1287" s="58">
        <v>318000</v>
      </c>
    </row>
    <row r="1288" spans="1:4" s="55" customFormat="1" x14ac:dyDescent="0.2">
      <c r="A1288" s="46">
        <v>630000</v>
      </c>
      <c r="B1288" s="51" t="s">
        <v>194</v>
      </c>
      <c r="C1288" s="45">
        <f t="shared" ref="C1288" si="307">C1291+C1289</f>
        <v>82000</v>
      </c>
      <c r="D1288" s="45">
        <f t="shared" ref="D1288" si="308">D1291+D1289</f>
        <v>192000</v>
      </c>
    </row>
    <row r="1289" spans="1:4" s="55" customFormat="1" x14ac:dyDescent="0.2">
      <c r="A1289" s="46">
        <v>631000</v>
      </c>
      <c r="B1289" s="51" t="s">
        <v>126</v>
      </c>
      <c r="C1289" s="45">
        <f t="shared" ref="C1289" si="309">C1290</f>
        <v>0</v>
      </c>
      <c r="D1289" s="45">
        <f t="shared" ref="D1289" si="310">D1290</f>
        <v>160000</v>
      </c>
    </row>
    <row r="1290" spans="1:4" s="30" customFormat="1" x14ac:dyDescent="0.2">
      <c r="A1290" s="48">
        <v>631900</v>
      </c>
      <c r="B1290" s="49" t="s">
        <v>344</v>
      </c>
      <c r="C1290" s="58">
        <v>0</v>
      </c>
      <c r="D1290" s="58">
        <v>160000</v>
      </c>
    </row>
    <row r="1291" spans="1:4" s="55" customFormat="1" x14ac:dyDescent="0.2">
      <c r="A1291" s="46">
        <v>638000</v>
      </c>
      <c r="B1291" s="51" t="s">
        <v>127</v>
      </c>
      <c r="C1291" s="45">
        <f t="shared" ref="C1291" si="311">C1292</f>
        <v>82000</v>
      </c>
      <c r="D1291" s="45">
        <f t="shared" ref="D1291" si="312">D1292</f>
        <v>32000</v>
      </c>
    </row>
    <row r="1292" spans="1:4" s="30" customFormat="1" x14ac:dyDescent="0.2">
      <c r="A1292" s="48">
        <v>638100</v>
      </c>
      <c r="B1292" s="49" t="s">
        <v>199</v>
      </c>
      <c r="C1292" s="58">
        <v>82000</v>
      </c>
      <c r="D1292" s="58">
        <v>32000</v>
      </c>
    </row>
    <row r="1293" spans="1:4" s="30" customFormat="1" x14ac:dyDescent="0.2">
      <c r="A1293" s="37"/>
      <c r="B1293" s="83" t="s">
        <v>236</v>
      </c>
      <c r="C1293" s="87">
        <f>C1263+0+C1281+C1288</f>
        <v>3222000</v>
      </c>
      <c r="D1293" s="87">
        <f>D1263+0+D1281+D1288</f>
        <v>1615700</v>
      </c>
    </row>
    <row r="1294" spans="1:4" s="30" customFormat="1" x14ac:dyDescent="0.2">
      <c r="A1294" s="40"/>
      <c r="B1294" s="44"/>
      <c r="C1294" s="50"/>
      <c r="D1294" s="50"/>
    </row>
    <row r="1295" spans="1:4" s="30" customFormat="1" x14ac:dyDescent="0.2">
      <c r="A1295" s="43"/>
      <c r="B1295" s="44"/>
      <c r="C1295" s="50"/>
      <c r="D1295" s="50"/>
    </row>
    <row r="1296" spans="1:4" s="30" customFormat="1" x14ac:dyDescent="0.2">
      <c r="A1296" s="48" t="s">
        <v>588</v>
      </c>
      <c r="B1296" s="51"/>
      <c r="C1296" s="50"/>
      <c r="D1296" s="50"/>
    </row>
    <row r="1297" spans="1:4" s="30" customFormat="1" x14ac:dyDescent="0.2">
      <c r="A1297" s="48" t="s">
        <v>247</v>
      </c>
      <c r="B1297" s="51"/>
      <c r="C1297" s="50"/>
      <c r="D1297" s="50"/>
    </row>
    <row r="1298" spans="1:4" s="30" customFormat="1" x14ac:dyDescent="0.2">
      <c r="A1298" s="48" t="s">
        <v>370</v>
      </c>
      <c r="B1298" s="51"/>
      <c r="C1298" s="50"/>
      <c r="D1298" s="50"/>
    </row>
    <row r="1299" spans="1:4" s="30" customFormat="1" x14ac:dyDescent="0.2">
      <c r="A1299" s="48" t="s">
        <v>589</v>
      </c>
      <c r="B1299" s="51"/>
      <c r="C1299" s="50"/>
      <c r="D1299" s="50"/>
    </row>
    <row r="1300" spans="1:4" s="30" customFormat="1" x14ac:dyDescent="0.2">
      <c r="A1300" s="48"/>
      <c r="B1300" s="79"/>
      <c r="C1300" s="67"/>
      <c r="D1300" s="67"/>
    </row>
    <row r="1301" spans="1:4" s="30" customFormat="1" x14ac:dyDescent="0.2">
      <c r="A1301" s="46">
        <v>410000</v>
      </c>
      <c r="B1301" s="47" t="s">
        <v>87</v>
      </c>
      <c r="C1301" s="45">
        <f t="shared" ref="C1301" si="313">C1302+C1307</f>
        <v>21169299.999999996</v>
      </c>
      <c r="D1301" s="45">
        <f t="shared" ref="D1301" si="314">D1302+D1307</f>
        <v>1570000</v>
      </c>
    </row>
    <row r="1302" spans="1:4" s="30" customFormat="1" x14ac:dyDescent="0.2">
      <c r="A1302" s="46">
        <v>411000</v>
      </c>
      <c r="B1302" s="47" t="s">
        <v>204</v>
      </c>
      <c r="C1302" s="45">
        <f t="shared" ref="C1302" si="315">SUM(C1303:C1306)</f>
        <v>20570499.999999996</v>
      </c>
      <c r="D1302" s="45">
        <f>SUM(D1303:D1306)</f>
        <v>520000</v>
      </c>
    </row>
    <row r="1303" spans="1:4" s="30" customFormat="1" x14ac:dyDescent="0.2">
      <c r="A1303" s="48">
        <v>411100</v>
      </c>
      <c r="B1303" s="49" t="s">
        <v>88</v>
      </c>
      <c r="C1303" s="58">
        <v>19360499.999999996</v>
      </c>
      <c r="D1303" s="58">
        <v>360000</v>
      </c>
    </row>
    <row r="1304" spans="1:4" s="30" customFormat="1" x14ac:dyDescent="0.2">
      <c r="A1304" s="48">
        <v>411200</v>
      </c>
      <c r="B1304" s="49" t="s">
        <v>217</v>
      </c>
      <c r="C1304" s="58">
        <v>500000</v>
      </c>
      <c r="D1304" s="58">
        <v>100000</v>
      </c>
    </row>
    <row r="1305" spans="1:4" s="30" customFormat="1" ht="40.5" x14ac:dyDescent="0.2">
      <c r="A1305" s="48">
        <v>411300</v>
      </c>
      <c r="B1305" s="49" t="s">
        <v>89</v>
      </c>
      <c r="C1305" s="58">
        <v>600000</v>
      </c>
      <c r="D1305" s="58">
        <v>40000</v>
      </c>
    </row>
    <row r="1306" spans="1:4" s="30" customFormat="1" x14ac:dyDescent="0.2">
      <c r="A1306" s="48">
        <v>411400</v>
      </c>
      <c r="B1306" s="49" t="s">
        <v>90</v>
      </c>
      <c r="C1306" s="58">
        <v>110000.00000000003</v>
      </c>
      <c r="D1306" s="58">
        <v>20000</v>
      </c>
    </row>
    <row r="1307" spans="1:4" s="30" customFormat="1" x14ac:dyDescent="0.2">
      <c r="A1307" s="46">
        <v>412000</v>
      </c>
      <c r="B1307" s="51" t="s">
        <v>209</v>
      </c>
      <c r="C1307" s="45">
        <f>SUM(C1308:C1318)</f>
        <v>598800</v>
      </c>
      <c r="D1307" s="45">
        <f>SUM(D1308:D1318)</f>
        <v>1050000</v>
      </c>
    </row>
    <row r="1308" spans="1:4" s="30" customFormat="1" x14ac:dyDescent="0.2">
      <c r="A1308" s="48">
        <v>412100</v>
      </c>
      <c r="B1308" s="49" t="s">
        <v>91</v>
      </c>
      <c r="C1308" s="58">
        <v>800</v>
      </c>
      <c r="D1308" s="58">
        <v>40000</v>
      </c>
    </row>
    <row r="1309" spans="1:4" s="30" customFormat="1" x14ac:dyDescent="0.2">
      <c r="A1309" s="48">
        <v>412200</v>
      </c>
      <c r="B1309" s="49" t="s">
        <v>218</v>
      </c>
      <c r="C1309" s="58">
        <v>70000</v>
      </c>
      <c r="D1309" s="58">
        <v>180000</v>
      </c>
    </row>
    <row r="1310" spans="1:4" s="30" customFormat="1" x14ac:dyDescent="0.2">
      <c r="A1310" s="48">
        <v>412300</v>
      </c>
      <c r="B1310" s="49" t="s">
        <v>92</v>
      </c>
      <c r="C1310" s="58">
        <v>19999.999999999996</v>
      </c>
      <c r="D1310" s="58">
        <v>70000</v>
      </c>
    </row>
    <row r="1311" spans="1:4" s="30" customFormat="1" x14ac:dyDescent="0.2">
      <c r="A1311" s="48">
        <v>412400</v>
      </c>
      <c r="B1311" s="49" t="s">
        <v>93</v>
      </c>
      <c r="C1311" s="58">
        <v>0</v>
      </c>
      <c r="D1311" s="58">
        <v>40000</v>
      </c>
    </row>
    <row r="1312" spans="1:4" s="30" customFormat="1" x14ac:dyDescent="0.2">
      <c r="A1312" s="48">
        <v>412500</v>
      </c>
      <c r="B1312" s="49" t="s">
        <v>94</v>
      </c>
      <c r="C1312" s="58">
        <v>11000.000000000002</v>
      </c>
      <c r="D1312" s="58">
        <v>130000</v>
      </c>
    </row>
    <row r="1313" spans="1:4" s="30" customFormat="1" x14ac:dyDescent="0.2">
      <c r="A1313" s="48">
        <v>412600</v>
      </c>
      <c r="B1313" s="49" t="s">
        <v>219</v>
      </c>
      <c r="C1313" s="58">
        <v>2000</v>
      </c>
      <c r="D1313" s="58">
        <v>130000</v>
      </c>
    </row>
    <row r="1314" spans="1:4" s="30" customFormat="1" x14ac:dyDescent="0.2">
      <c r="A1314" s="48">
        <v>412700</v>
      </c>
      <c r="B1314" s="49" t="s">
        <v>206</v>
      </c>
      <c r="C1314" s="58">
        <v>14000</v>
      </c>
      <c r="D1314" s="58">
        <v>120000</v>
      </c>
    </row>
    <row r="1315" spans="1:4" s="30" customFormat="1" x14ac:dyDescent="0.2">
      <c r="A1315" s="48">
        <v>412900</v>
      </c>
      <c r="B1315" s="49" t="s">
        <v>533</v>
      </c>
      <c r="C1315" s="58">
        <v>1000</v>
      </c>
      <c r="D1315" s="58">
        <v>0</v>
      </c>
    </row>
    <row r="1316" spans="1:4" s="30" customFormat="1" x14ac:dyDescent="0.2">
      <c r="A1316" s="48">
        <v>412900</v>
      </c>
      <c r="B1316" s="53" t="s">
        <v>301</v>
      </c>
      <c r="C1316" s="58">
        <v>450000</v>
      </c>
      <c r="D1316" s="58">
        <v>0</v>
      </c>
    </row>
    <row r="1317" spans="1:4" s="30" customFormat="1" x14ac:dyDescent="0.2">
      <c r="A1317" s="48">
        <v>412900</v>
      </c>
      <c r="B1317" s="49" t="s">
        <v>321</v>
      </c>
      <c r="C1317" s="58">
        <v>30000</v>
      </c>
      <c r="D1317" s="58">
        <v>0</v>
      </c>
    </row>
    <row r="1318" spans="1:4" s="30" customFormat="1" x14ac:dyDescent="0.2">
      <c r="A1318" s="48">
        <v>412900</v>
      </c>
      <c r="B1318" s="49" t="s">
        <v>303</v>
      </c>
      <c r="C1318" s="58">
        <v>0</v>
      </c>
      <c r="D1318" s="58">
        <v>340000</v>
      </c>
    </row>
    <row r="1319" spans="1:4" s="55" customFormat="1" x14ac:dyDescent="0.2">
      <c r="A1319" s="46">
        <v>510000</v>
      </c>
      <c r="B1319" s="51" t="s">
        <v>153</v>
      </c>
      <c r="C1319" s="45">
        <f t="shared" ref="C1319" si="316">C1320+C1323</f>
        <v>0</v>
      </c>
      <c r="D1319" s="45">
        <f t="shared" ref="D1319" si="317">D1320+D1323</f>
        <v>385000</v>
      </c>
    </row>
    <row r="1320" spans="1:4" s="55" customFormat="1" x14ac:dyDescent="0.2">
      <c r="A1320" s="46">
        <v>511000</v>
      </c>
      <c r="B1320" s="51" t="s">
        <v>154</v>
      </c>
      <c r="C1320" s="45">
        <f t="shared" ref="C1320" si="318">SUM(C1321:C1322)</f>
        <v>0</v>
      </c>
      <c r="D1320" s="45">
        <f t="shared" ref="D1320" si="319">SUM(D1321:D1322)</f>
        <v>380000</v>
      </c>
    </row>
    <row r="1321" spans="1:4" s="30" customFormat="1" x14ac:dyDescent="0.2">
      <c r="A1321" s="48">
        <v>511200</v>
      </c>
      <c r="B1321" s="49" t="s">
        <v>156</v>
      </c>
      <c r="C1321" s="58">
        <v>0</v>
      </c>
      <c r="D1321" s="58">
        <v>80000</v>
      </c>
    </row>
    <row r="1322" spans="1:4" s="30" customFormat="1" x14ac:dyDescent="0.2">
      <c r="A1322" s="48">
        <v>511300</v>
      </c>
      <c r="B1322" s="49" t="s">
        <v>157</v>
      </c>
      <c r="C1322" s="58">
        <v>0</v>
      </c>
      <c r="D1322" s="58">
        <v>300000</v>
      </c>
    </row>
    <row r="1323" spans="1:4" s="55" customFormat="1" x14ac:dyDescent="0.2">
      <c r="A1323" s="46">
        <v>516000</v>
      </c>
      <c r="B1323" s="51" t="s">
        <v>164</v>
      </c>
      <c r="C1323" s="45">
        <f t="shared" ref="C1323" si="320">C1324</f>
        <v>0</v>
      </c>
      <c r="D1323" s="45">
        <f t="shared" ref="D1323" si="321">D1324</f>
        <v>5000</v>
      </c>
    </row>
    <row r="1324" spans="1:4" s="30" customFormat="1" x14ac:dyDescent="0.2">
      <c r="A1324" s="48">
        <v>516100</v>
      </c>
      <c r="B1324" s="49" t="s">
        <v>164</v>
      </c>
      <c r="C1324" s="58">
        <v>0</v>
      </c>
      <c r="D1324" s="58">
        <v>5000</v>
      </c>
    </row>
    <row r="1325" spans="1:4" s="55" customFormat="1" x14ac:dyDescent="0.2">
      <c r="A1325" s="46">
        <v>630000</v>
      </c>
      <c r="B1325" s="51" t="s">
        <v>194</v>
      </c>
      <c r="C1325" s="45">
        <f>0+C1326</f>
        <v>940000</v>
      </c>
      <c r="D1325" s="45">
        <f>0+D1326</f>
        <v>0</v>
      </c>
    </row>
    <row r="1326" spans="1:4" s="55" customFormat="1" x14ac:dyDescent="0.2">
      <c r="A1326" s="46">
        <v>638000</v>
      </c>
      <c r="B1326" s="51" t="s">
        <v>127</v>
      </c>
      <c r="C1326" s="45">
        <f t="shared" ref="C1326" si="322">C1327</f>
        <v>940000</v>
      </c>
      <c r="D1326" s="45">
        <f t="shared" ref="D1326" si="323">D1327</f>
        <v>0</v>
      </c>
    </row>
    <row r="1327" spans="1:4" s="30" customFormat="1" x14ac:dyDescent="0.2">
      <c r="A1327" s="48">
        <v>638100</v>
      </c>
      <c r="B1327" s="49" t="s">
        <v>199</v>
      </c>
      <c r="C1327" s="58">
        <v>940000</v>
      </c>
      <c r="D1327" s="58">
        <v>0</v>
      </c>
    </row>
    <row r="1328" spans="1:4" s="30" customFormat="1" x14ac:dyDescent="0.2">
      <c r="A1328" s="37"/>
      <c r="B1328" s="83" t="s">
        <v>236</v>
      </c>
      <c r="C1328" s="87">
        <f>C1301+C1325+C1319+0</f>
        <v>22109299.999999996</v>
      </c>
      <c r="D1328" s="87">
        <f>D1301+D1325+D1319+0</f>
        <v>1955000</v>
      </c>
    </row>
    <row r="1329" spans="1:4" s="30" customFormat="1" x14ac:dyDescent="0.2">
      <c r="A1329" s="40"/>
      <c r="B1329" s="44"/>
      <c r="C1329" s="67"/>
      <c r="D1329" s="67"/>
    </row>
    <row r="1330" spans="1:4" s="30" customFormat="1" x14ac:dyDescent="0.2">
      <c r="A1330" s="43"/>
      <c r="B1330" s="44"/>
      <c r="C1330" s="67"/>
      <c r="D1330" s="67"/>
    </row>
    <row r="1331" spans="1:4" s="30" customFormat="1" x14ac:dyDescent="0.2">
      <c r="A1331" s="48" t="s">
        <v>590</v>
      </c>
      <c r="B1331" s="51"/>
      <c r="C1331" s="50"/>
      <c r="D1331" s="50"/>
    </row>
    <row r="1332" spans="1:4" s="30" customFormat="1" x14ac:dyDescent="0.2">
      <c r="A1332" s="48" t="s">
        <v>247</v>
      </c>
      <c r="B1332" s="51"/>
      <c r="C1332" s="50"/>
      <c r="D1332" s="50"/>
    </row>
    <row r="1333" spans="1:4" s="30" customFormat="1" x14ac:dyDescent="0.2">
      <c r="A1333" s="48" t="s">
        <v>371</v>
      </c>
      <c r="B1333" s="51"/>
      <c r="C1333" s="50"/>
      <c r="D1333" s="50"/>
    </row>
    <row r="1334" spans="1:4" s="30" customFormat="1" x14ac:dyDescent="0.2">
      <c r="A1334" s="48" t="s">
        <v>532</v>
      </c>
      <c r="B1334" s="51"/>
      <c r="C1334" s="50"/>
      <c r="D1334" s="50"/>
    </row>
    <row r="1335" spans="1:4" s="30" customFormat="1" x14ac:dyDescent="0.2">
      <c r="A1335" s="48"/>
      <c r="B1335" s="79"/>
      <c r="C1335" s="67"/>
      <c r="D1335" s="67"/>
    </row>
    <row r="1336" spans="1:4" s="30" customFormat="1" x14ac:dyDescent="0.2">
      <c r="A1336" s="46">
        <v>410000</v>
      </c>
      <c r="B1336" s="47" t="s">
        <v>87</v>
      </c>
      <c r="C1336" s="45">
        <f>C1337+C1342+C1352</f>
        <v>2099200</v>
      </c>
      <c r="D1336" s="45">
        <f>D1337+D1342+D1352</f>
        <v>0</v>
      </c>
    </row>
    <row r="1337" spans="1:4" s="30" customFormat="1" x14ac:dyDescent="0.2">
      <c r="A1337" s="46">
        <v>411000</v>
      </c>
      <c r="B1337" s="47" t="s">
        <v>204</v>
      </c>
      <c r="C1337" s="45">
        <f t="shared" ref="C1337" si="324">SUM(C1338:C1341)</f>
        <v>453500</v>
      </c>
      <c r="D1337" s="45">
        <f t="shared" ref="D1337" si="325">SUM(D1338:D1341)</f>
        <v>0</v>
      </c>
    </row>
    <row r="1338" spans="1:4" s="30" customFormat="1" x14ac:dyDescent="0.2">
      <c r="A1338" s="48">
        <v>411100</v>
      </c>
      <c r="B1338" s="49" t="s">
        <v>88</v>
      </c>
      <c r="C1338" s="58">
        <v>425000</v>
      </c>
      <c r="D1338" s="58">
        <v>0</v>
      </c>
    </row>
    <row r="1339" spans="1:4" s="30" customFormat="1" x14ac:dyDescent="0.2">
      <c r="A1339" s="48">
        <v>411200</v>
      </c>
      <c r="B1339" s="49" t="s">
        <v>217</v>
      </c>
      <c r="C1339" s="58">
        <v>12000</v>
      </c>
      <c r="D1339" s="58">
        <v>0</v>
      </c>
    </row>
    <row r="1340" spans="1:4" s="30" customFormat="1" ht="40.5" x14ac:dyDescent="0.2">
      <c r="A1340" s="48">
        <v>411300</v>
      </c>
      <c r="B1340" s="49" t="s">
        <v>89</v>
      </c>
      <c r="C1340" s="58">
        <v>13000</v>
      </c>
      <c r="D1340" s="58">
        <v>0</v>
      </c>
    </row>
    <row r="1341" spans="1:4" s="30" customFormat="1" x14ac:dyDescent="0.2">
      <c r="A1341" s="48">
        <v>411400</v>
      </c>
      <c r="B1341" s="49" t="s">
        <v>90</v>
      </c>
      <c r="C1341" s="58">
        <v>3500</v>
      </c>
      <c r="D1341" s="58">
        <v>0</v>
      </c>
    </row>
    <row r="1342" spans="1:4" s="30" customFormat="1" x14ac:dyDescent="0.2">
      <c r="A1342" s="46">
        <v>412000</v>
      </c>
      <c r="B1342" s="51" t="s">
        <v>209</v>
      </c>
      <c r="C1342" s="45">
        <f>SUM(C1343:C1351)</f>
        <v>1629500</v>
      </c>
      <c r="D1342" s="45">
        <f>SUM(D1343:D1351)</f>
        <v>0</v>
      </c>
    </row>
    <row r="1343" spans="1:4" s="30" customFormat="1" x14ac:dyDescent="0.2">
      <c r="A1343" s="48">
        <v>412200</v>
      </c>
      <c r="B1343" s="49" t="s">
        <v>218</v>
      </c>
      <c r="C1343" s="58">
        <v>30000</v>
      </c>
      <c r="D1343" s="58">
        <v>0</v>
      </c>
    </row>
    <row r="1344" spans="1:4" s="30" customFormat="1" x14ac:dyDescent="0.2">
      <c r="A1344" s="48">
        <v>412300</v>
      </c>
      <c r="B1344" s="49" t="s">
        <v>92</v>
      </c>
      <c r="C1344" s="58">
        <v>20000</v>
      </c>
      <c r="D1344" s="58">
        <v>0</v>
      </c>
    </row>
    <row r="1345" spans="1:4" s="30" customFormat="1" x14ac:dyDescent="0.2">
      <c r="A1345" s="48">
        <v>412400</v>
      </c>
      <c r="B1345" s="49" t="s">
        <v>93</v>
      </c>
      <c r="C1345" s="58">
        <v>10000</v>
      </c>
      <c r="D1345" s="58">
        <v>0</v>
      </c>
    </row>
    <row r="1346" spans="1:4" s="30" customFormat="1" x14ac:dyDescent="0.2">
      <c r="A1346" s="48">
        <v>412500</v>
      </c>
      <c r="B1346" s="49" t="s">
        <v>94</v>
      </c>
      <c r="C1346" s="58">
        <v>8000</v>
      </c>
      <c r="D1346" s="58">
        <v>0</v>
      </c>
    </row>
    <row r="1347" spans="1:4" s="30" customFormat="1" x14ac:dyDescent="0.2">
      <c r="A1347" s="48">
        <v>412600</v>
      </c>
      <c r="B1347" s="49" t="s">
        <v>219</v>
      </c>
      <c r="C1347" s="58">
        <v>7000</v>
      </c>
      <c r="D1347" s="58">
        <v>0</v>
      </c>
    </row>
    <row r="1348" spans="1:4" s="30" customFormat="1" x14ac:dyDescent="0.2">
      <c r="A1348" s="48">
        <v>412700</v>
      </c>
      <c r="B1348" s="49" t="s">
        <v>206</v>
      </c>
      <c r="C1348" s="58">
        <v>16500</v>
      </c>
      <c r="D1348" s="58">
        <v>0</v>
      </c>
    </row>
    <row r="1349" spans="1:4" s="30" customFormat="1" x14ac:dyDescent="0.2">
      <c r="A1349" s="48">
        <v>412900</v>
      </c>
      <c r="B1349" s="53" t="s">
        <v>301</v>
      </c>
      <c r="C1349" s="58">
        <v>1535000</v>
      </c>
      <c r="D1349" s="58">
        <v>0</v>
      </c>
    </row>
    <row r="1350" spans="1:4" s="30" customFormat="1" x14ac:dyDescent="0.2">
      <c r="A1350" s="48">
        <v>412900</v>
      </c>
      <c r="B1350" s="53" t="s">
        <v>319</v>
      </c>
      <c r="C1350" s="58">
        <v>2000</v>
      </c>
      <c r="D1350" s="58">
        <v>0</v>
      </c>
    </row>
    <row r="1351" spans="1:4" s="30" customFormat="1" x14ac:dyDescent="0.2">
      <c r="A1351" s="48">
        <v>412900</v>
      </c>
      <c r="B1351" s="53" t="s">
        <v>321</v>
      </c>
      <c r="C1351" s="58">
        <v>1000</v>
      </c>
      <c r="D1351" s="58">
        <v>0</v>
      </c>
    </row>
    <row r="1352" spans="1:4" s="55" customFormat="1" ht="40.5" x14ac:dyDescent="0.2">
      <c r="A1352" s="46">
        <v>418000</v>
      </c>
      <c r="B1352" s="51" t="s">
        <v>213</v>
      </c>
      <c r="C1352" s="45">
        <f t="shared" ref="C1352" si="326">C1353</f>
        <v>16200</v>
      </c>
      <c r="D1352" s="45">
        <f t="shared" ref="D1352" si="327">D1353</f>
        <v>0</v>
      </c>
    </row>
    <row r="1353" spans="1:4" s="30" customFormat="1" x14ac:dyDescent="0.2">
      <c r="A1353" s="48">
        <v>418200</v>
      </c>
      <c r="B1353" s="54" t="s">
        <v>147</v>
      </c>
      <c r="C1353" s="58">
        <v>16200</v>
      </c>
      <c r="D1353" s="58">
        <v>0</v>
      </c>
    </row>
    <row r="1354" spans="1:4" s="55" customFormat="1" x14ac:dyDescent="0.2">
      <c r="A1354" s="46">
        <v>480000</v>
      </c>
      <c r="B1354" s="51" t="s">
        <v>149</v>
      </c>
      <c r="C1354" s="45">
        <f t="shared" ref="C1354:C1355" si="328">C1355</f>
        <v>10000</v>
      </c>
      <c r="D1354" s="45">
        <f t="shared" ref="D1354:D1355" si="329">D1355</f>
        <v>0</v>
      </c>
    </row>
    <row r="1355" spans="1:4" s="55" customFormat="1" x14ac:dyDescent="0.2">
      <c r="A1355" s="46">
        <v>487000</v>
      </c>
      <c r="B1355" s="51" t="s">
        <v>203</v>
      </c>
      <c r="C1355" s="45">
        <f t="shared" si="328"/>
        <v>10000</v>
      </c>
      <c r="D1355" s="45">
        <f t="shared" si="329"/>
        <v>0</v>
      </c>
    </row>
    <row r="1356" spans="1:4" s="30" customFormat="1" x14ac:dyDescent="0.2">
      <c r="A1356" s="56">
        <v>487300</v>
      </c>
      <c r="B1356" s="49" t="s">
        <v>150</v>
      </c>
      <c r="C1356" s="58">
        <v>10000</v>
      </c>
      <c r="D1356" s="58">
        <v>0</v>
      </c>
    </row>
    <row r="1357" spans="1:4" s="55" customFormat="1" x14ac:dyDescent="0.2">
      <c r="A1357" s="46">
        <v>510000</v>
      </c>
      <c r="B1357" s="51" t="s">
        <v>153</v>
      </c>
      <c r="C1357" s="45">
        <f t="shared" ref="C1357" si="330">C1358</f>
        <v>10000</v>
      </c>
      <c r="D1357" s="45">
        <f t="shared" ref="D1357" si="331">D1358</f>
        <v>0</v>
      </c>
    </row>
    <row r="1358" spans="1:4" s="55" customFormat="1" x14ac:dyDescent="0.2">
      <c r="A1358" s="46">
        <v>511000</v>
      </c>
      <c r="B1358" s="51" t="s">
        <v>154</v>
      </c>
      <c r="C1358" s="45">
        <f>C1359+0</f>
        <v>10000</v>
      </c>
      <c r="D1358" s="45">
        <f>D1359+0</f>
        <v>0</v>
      </c>
    </row>
    <row r="1359" spans="1:4" s="30" customFormat="1" x14ac:dyDescent="0.2">
      <c r="A1359" s="48">
        <v>511300</v>
      </c>
      <c r="B1359" s="49" t="s">
        <v>157</v>
      </c>
      <c r="C1359" s="58">
        <v>10000</v>
      </c>
      <c r="D1359" s="58">
        <v>0</v>
      </c>
    </row>
    <row r="1360" spans="1:4" s="55" customFormat="1" x14ac:dyDescent="0.2">
      <c r="A1360" s="46">
        <v>630000</v>
      </c>
      <c r="B1360" s="51" t="s">
        <v>194</v>
      </c>
      <c r="C1360" s="45">
        <f>0+C1361</f>
        <v>10000</v>
      </c>
      <c r="D1360" s="45">
        <f>0+D1361</f>
        <v>0</v>
      </c>
    </row>
    <row r="1361" spans="1:4" s="55" customFormat="1" x14ac:dyDescent="0.2">
      <c r="A1361" s="46">
        <v>638000</v>
      </c>
      <c r="B1361" s="51" t="s">
        <v>127</v>
      </c>
      <c r="C1361" s="45">
        <f t="shared" ref="C1361:D1361" si="332">C1362</f>
        <v>10000</v>
      </c>
      <c r="D1361" s="45">
        <f t="shared" si="332"/>
        <v>0</v>
      </c>
    </row>
    <row r="1362" spans="1:4" s="30" customFormat="1" x14ac:dyDescent="0.2">
      <c r="A1362" s="48">
        <v>638100</v>
      </c>
      <c r="B1362" s="49" t="s">
        <v>199</v>
      </c>
      <c r="C1362" s="58">
        <v>10000</v>
      </c>
      <c r="D1362" s="58">
        <v>0</v>
      </c>
    </row>
    <row r="1363" spans="1:4" s="30" customFormat="1" x14ac:dyDescent="0.2">
      <c r="A1363" s="37"/>
      <c r="B1363" s="83" t="s">
        <v>236</v>
      </c>
      <c r="C1363" s="87">
        <f>C1336+C1357+C1360+C1354</f>
        <v>2129200</v>
      </c>
      <c r="D1363" s="87">
        <f>D1336+D1357+D1360+D1354</f>
        <v>0</v>
      </c>
    </row>
    <row r="1364" spans="1:4" s="30" customFormat="1" x14ac:dyDescent="0.2">
      <c r="A1364" s="40"/>
      <c r="B1364" s="44"/>
      <c r="C1364" s="67"/>
      <c r="D1364" s="67"/>
    </row>
    <row r="1365" spans="1:4" s="30" customFormat="1" x14ac:dyDescent="0.2">
      <c r="A1365" s="43"/>
      <c r="B1365" s="44"/>
      <c r="C1365" s="50"/>
      <c r="D1365" s="50"/>
    </row>
    <row r="1366" spans="1:4" s="30" customFormat="1" x14ac:dyDescent="0.2">
      <c r="A1366" s="48" t="s">
        <v>591</v>
      </c>
      <c r="B1366" s="51"/>
      <c r="C1366" s="50"/>
      <c r="D1366" s="50"/>
    </row>
    <row r="1367" spans="1:4" s="30" customFormat="1" x14ac:dyDescent="0.2">
      <c r="A1367" s="48" t="s">
        <v>248</v>
      </c>
      <c r="B1367" s="51"/>
      <c r="C1367" s="50"/>
      <c r="D1367" s="50"/>
    </row>
    <row r="1368" spans="1:4" s="30" customFormat="1" x14ac:dyDescent="0.2">
      <c r="A1368" s="48" t="s">
        <v>368</v>
      </c>
      <c r="B1368" s="51"/>
      <c r="C1368" s="50"/>
      <c r="D1368" s="50"/>
    </row>
    <row r="1369" spans="1:4" s="30" customFormat="1" x14ac:dyDescent="0.2">
      <c r="A1369" s="48" t="s">
        <v>532</v>
      </c>
      <c r="B1369" s="51"/>
      <c r="C1369" s="50"/>
      <c r="D1369" s="50"/>
    </row>
    <row r="1370" spans="1:4" s="30" customFormat="1" x14ac:dyDescent="0.2">
      <c r="A1370" s="48"/>
      <c r="B1370" s="79"/>
      <c r="C1370" s="67"/>
      <c r="D1370" s="67"/>
    </row>
    <row r="1371" spans="1:4" s="30" customFormat="1" x14ac:dyDescent="0.2">
      <c r="A1371" s="46">
        <v>410000</v>
      </c>
      <c r="B1371" s="47" t="s">
        <v>87</v>
      </c>
      <c r="C1371" s="45">
        <f>C1372+C1377+0+C1397+C1393+C1395</f>
        <v>11311500</v>
      </c>
      <c r="D1371" s="45">
        <f>D1372+D1377+0+D1397+D1393+D1395</f>
        <v>0</v>
      </c>
    </row>
    <row r="1372" spans="1:4" s="30" customFormat="1" x14ac:dyDescent="0.2">
      <c r="A1372" s="46">
        <v>411000</v>
      </c>
      <c r="B1372" s="47" t="s">
        <v>204</v>
      </c>
      <c r="C1372" s="45">
        <f t="shared" ref="C1372" si="333">SUM(C1373:C1376)</f>
        <v>7823500</v>
      </c>
      <c r="D1372" s="45">
        <f t="shared" ref="D1372" si="334">SUM(D1373:D1376)</f>
        <v>0</v>
      </c>
    </row>
    <row r="1373" spans="1:4" s="30" customFormat="1" x14ac:dyDescent="0.2">
      <c r="A1373" s="48">
        <v>411100</v>
      </c>
      <c r="B1373" s="49" t="s">
        <v>88</v>
      </c>
      <c r="C1373" s="58">
        <v>7200000</v>
      </c>
      <c r="D1373" s="58">
        <v>0</v>
      </c>
    </row>
    <row r="1374" spans="1:4" s="30" customFormat="1" x14ac:dyDescent="0.2">
      <c r="A1374" s="48">
        <v>411200</v>
      </c>
      <c r="B1374" s="49" t="s">
        <v>217</v>
      </c>
      <c r="C1374" s="58">
        <v>323500</v>
      </c>
      <c r="D1374" s="58">
        <v>0</v>
      </c>
    </row>
    <row r="1375" spans="1:4" s="30" customFormat="1" ht="40.5" x14ac:dyDescent="0.2">
      <c r="A1375" s="48">
        <v>411300</v>
      </c>
      <c r="B1375" s="49" t="s">
        <v>89</v>
      </c>
      <c r="C1375" s="58">
        <v>200000</v>
      </c>
      <c r="D1375" s="58">
        <v>0</v>
      </c>
    </row>
    <row r="1376" spans="1:4" s="30" customFormat="1" x14ac:dyDescent="0.2">
      <c r="A1376" s="48">
        <v>411400</v>
      </c>
      <c r="B1376" s="49" t="s">
        <v>90</v>
      </c>
      <c r="C1376" s="58">
        <v>100000</v>
      </c>
      <c r="D1376" s="58">
        <v>0</v>
      </c>
    </row>
    <row r="1377" spans="1:4" s="30" customFormat="1" x14ac:dyDescent="0.2">
      <c r="A1377" s="46">
        <v>412000</v>
      </c>
      <c r="B1377" s="51" t="s">
        <v>209</v>
      </c>
      <c r="C1377" s="45">
        <f t="shared" ref="C1377" si="335">SUM(C1378:C1392)</f>
        <v>3403000</v>
      </c>
      <c r="D1377" s="45">
        <f t="shared" ref="D1377" si="336">SUM(D1378:D1392)</f>
        <v>0</v>
      </c>
    </row>
    <row r="1378" spans="1:4" s="30" customFormat="1" x14ac:dyDescent="0.2">
      <c r="A1378" s="48">
        <v>412100</v>
      </c>
      <c r="B1378" s="49" t="s">
        <v>91</v>
      </c>
      <c r="C1378" s="58">
        <v>115000</v>
      </c>
      <c r="D1378" s="58">
        <v>0</v>
      </c>
    </row>
    <row r="1379" spans="1:4" s="30" customFormat="1" x14ac:dyDescent="0.2">
      <c r="A1379" s="48">
        <v>412200</v>
      </c>
      <c r="B1379" s="49" t="s">
        <v>218</v>
      </c>
      <c r="C1379" s="58">
        <v>61500</v>
      </c>
      <c r="D1379" s="58">
        <v>0</v>
      </c>
    </row>
    <row r="1380" spans="1:4" s="30" customFormat="1" x14ac:dyDescent="0.2">
      <c r="A1380" s="48">
        <v>412300</v>
      </c>
      <c r="B1380" s="49" t="s">
        <v>92</v>
      </c>
      <c r="C1380" s="58">
        <v>89000</v>
      </c>
      <c r="D1380" s="58">
        <v>0</v>
      </c>
    </row>
    <row r="1381" spans="1:4" s="30" customFormat="1" x14ac:dyDescent="0.2">
      <c r="A1381" s="48">
        <v>412500</v>
      </c>
      <c r="B1381" s="49" t="s">
        <v>94</v>
      </c>
      <c r="C1381" s="58">
        <v>80000</v>
      </c>
      <c r="D1381" s="58">
        <v>0</v>
      </c>
    </row>
    <row r="1382" spans="1:4" s="30" customFormat="1" x14ac:dyDescent="0.2">
      <c r="A1382" s="48">
        <v>412600</v>
      </c>
      <c r="B1382" s="49" t="s">
        <v>219</v>
      </c>
      <c r="C1382" s="58">
        <v>201500</v>
      </c>
      <c r="D1382" s="58">
        <v>0</v>
      </c>
    </row>
    <row r="1383" spans="1:4" s="30" customFormat="1" x14ac:dyDescent="0.2">
      <c r="A1383" s="48">
        <v>412700</v>
      </c>
      <c r="B1383" s="49" t="s">
        <v>206</v>
      </c>
      <c r="C1383" s="58">
        <v>2072000</v>
      </c>
      <c r="D1383" s="58">
        <v>0</v>
      </c>
    </row>
    <row r="1384" spans="1:4" s="30" customFormat="1" x14ac:dyDescent="0.2">
      <c r="A1384" s="48">
        <v>412700</v>
      </c>
      <c r="B1384" s="49" t="s">
        <v>592</v>
      </c>
      <c r="C1384" s="58">
        <v>80000</v>
      </c>
      <c r="D1384" s="58">
        <v>0</v>
      </c>
    </row>
    <row r="1385" spans="1:4" s="30" customFormat="1" x14ac:dyDescent="0.2">
      <c r="A1385" s="48">
        <v>412700</v>
      </c>
      <c r="B1385" s="49" t="s">
        <v>372</v>
      </c>
      <c r="C1385" s="58">
        <v>420000</v>
      </c>
      <c r="D1385" s="58">
        <v>0</v>
      </c>
    </row>
    <row r="1386" spans="1:4" s="30" customFormat="1" x14ac:dyDescent="0.2">
      <c r="A1386" s="48">
        <v>412700</v>
      </c>
      <c r="B1386" s="49" t="s">
        <v>593</v>
      </c>
      <c r="C1386" s="58">
        <v>120000</v>
      </c>
      <c r="D1386" s="58">
        <v>0</v>
      </c>
    </row>
    <row r="1387" spans="1:4" s="30" customFormat="1" x14ac:dyDescent="0.2">
      <c r="A1387" s="48">
        <v>412900</v>
      </c>
      <c r="B1387" s="53" t="s">
        <v>533</v>
      </c>
      <c r="C1387" s="58">
        <v>15000</v>
      </c>
      <c r="D1387" s="58">
        <v>0</v>
      </c>
    </row>
    <row r="1388" spans="1:4" s="30" customFormat="1" x14ac:dyDescent="0.2">
      <c r="A1388" s="48">
        <v>412900</v>
      </c>
      <c r="B1388" s="53" t="s">
        <v>301</v>
      </c>
      <c r="C1388" s="58">
        <v>75000</v>
      </c>
      <c r="D1388" s="58">
        <v>0</v>
      </c>
    </row>
    <row r="1389" spans="1:4" s="30" customFormat="1" x14ac:dyDescent="0.2">
      <c r="A1389" s="48">
        <v>412900</v>
      </c>
      <c r="B1389" s="53" t="s">
        <v>319</v>
      </c>
      <c r="C1389" s="58">
        <v>18000</v>
      </c>
      <c r="D1389" s="58">
        <v>0</v>
      </c>
    </row>
    <row r="1390" spans="1:4" s="30" customFormat="1" x14ac:dyDescent="0.2">
      <c r="A1390" s="48">
        <v>412900</v>
      </c>
      <c r="B1390" s="53" t="s">
        <v>320</v>
      </c>
      <c r="C1390" s="58">
        <v>13000</v>
      </c>
      <c r="D1390" s="58">
        <v>0</v>
      </c>
    </row>
    <row r="1391" spans="1:4" s="30" customFormat="1" x14ac:dyDescent="0.2">
      <c r="A1391" s="48">
        <v>412900</v>
      </c>
      <c r="B1391" s="49" t="s">
        <v>321</v>
      </c>
      <c r="C1391" s="58">
        <v>18000</v>
      </c>
      <c r="D1391" s="58">
        <v>0</v>
      </c>
    </row>
    <row r="1392" spans="1:4" s="30" customFormat="1" x14ac:dyDescent="0.2">
      <c r="A1392" s="48">
        <v>412900</v>
      </c>
      <c r="B1392" s="49" t="s">
        <v>303</v>
      </c>
      <c r="C1392" s="58">
        <v>25000</v>
      </c>
      <c r="D1392" s="58">
        <v>0</v>
      </c>
    </row>
    <row r="1393" spans="1:4" s="55" customFormat="1" x14ac:dyDescent="0.2">
      <c r="A1393" s="46">
        <v>415000</v>
      </c>
      <c r="B1393" s="51" t="s">
        <v>50</v>
      </c>
      <c r="C1393" s="45">
        <f>SUM(C1394:C1394)</f>
        <v>40000</v>
      </c>
      <c r="D1393" s="45">
        <f>SUM(D1394:D1394)</f>
        <v>0</v>
      </c>
    </row>
    <row r="1394" spans="1:4" s="30" customFormat="1" x14ac:dyDescent="0.2">
      <c r="A1394" s="48">
        <v>415200</v>
      </c>
      <c r="B1394" s="49" t="s">
        <v>66</v>
      </c>
      <c r="C1394" s="58">
        <v>40000</v>
      </c>
      <c r="D1394" s="58">
        <v>0</v>
      </c>
    </row>
    <row r="1395" spans="1:4" s="55" customFormat="1" ht="40.5" x14ac:dyDescent="0.2">
      <c r="A1395" s="46">
        <v>418000</v>
      </c>
      <c r="B1395" s="51" t="s">
        <v>213</v>
      </c>
      <c r="C1395" s="45">
        <f t="shared" ref="C1395" si="337">C1396</f>
        <v>5000</v>
      </c>
      <c r="D1395" s="45">
        <f t="shared" ref="D1395" si="338">D1396</f>
        <v>0</v>
      </c>
    </row>
    <row r="1396" spans="1:4" s="30" customFormat="1" x14ac:dyDescent="0.2">
      <c r="A1396" s="48">
        <v>418400</v>
      </c>
      <c r="B1396" s="49" t="s">
        <v>148</v>
      </c>
      <c r="C1396" s="58">
        <v>5000</v>
      </c>
      <c r="D1396" s="58">
        <v>0</v>
      </c>
    </row>
    <row r="1397" spans="1:4" s="55" customFormat="1" x14ac:dyDescent="0.2">
      <c r="A1397" s="46">
        <v>419000</v>
      </c>
      <c r="B1397" s="51" t="s">
        <v>214</v>
      </c>
      <c r="C1397" s="45">
        <f t="shared" ref="C1397" si="339">C1398</f>
        <v>40000</v>
      </c>
      <c r="D1397" s="45">
        <f t="shared" ref="D1397" si="340">D1398</f>
        <v>0</v>
      </c>
    </row>
    <row r="1398" spans="1:4" s="30" customFormat="1" x14ac:dyDescent="0.2">
      <c r="A1398" s="48">
        <v>419100</v>
      </c>
      <c r="B1398" s="49" t="s">
        <v>214</v>
      </c>
      <c r="C1398" s="58">
        <v>40000</v>
      </c>
      <c r="D1398" s="58">
        <v>0</v>
      </c>
    </row>
    <row r="1399" spans="1:4" s="30" customFormat="1" x14ac:dyDescent="0.2">
      <c r="A1399" s="46">
        <v>510000</v>
      </c>
      <c r="B1399" s="51" t="s">
        <v>153</v>
      </c>
      <c r="C1399" s="45">
        <f>C1400+C1405+C1403</f>
        <v>12959400</v>
      </c>
      <c r="D1399" s="45">
        <f>D1400+D1405+D1403</f>
        <v>0</v>
      </c>
    </row>
    <row r="1400" spans="1:4" s="30" customFormat="1" x14ac:dyDescent="0.2">
      <c r="A1400" s="46">
        <v>511000</v>
      </c>
      <c r="B1400" s="51" t="s">
        <v>154</v>
      </c>
      <c r="C1400" s="45">
        <f>SUM(C1401:C1402)</f>
        <v>12942400</v>
      </c>
      <c r="D1400" s="45">
        <f>SUM(D1401:D1402)</f>
        <v>0</v>
      </c>
    </row>
    <row r="1401" spans="1:4" s="30" customFormat="1" x14ac:dyDescent="0.2">
      <c r="A1401" s="48">
        <v>511300</v>
      </c>
      <c r="B1401" s="49" t="s">
        <v>157</v>
      </c>
      <c r="C1401" s="58">
        <v>387000</v>
      </c>
      <c r="D1401" s="58">
        <v>0</v>
      </c>
    </row>
    <row r="1402" spans="1:4" s="30" customFormat="1" x14ac:dyDescent="0.2">
      <c r="A1402" s="48">
        <v>511700</v>
      </c>
      <c r="B1402" s="49" t="s">
        <v>160</v>
      </c>
      <c r="C1402" s="58">
        <v>12555400</v>
      </c>
      <c r="D1402" s="58">
        <v>0</v>
      </c>
    </row>
    <row r="1403" spans="1:4" s="55" customFormat="1" x14ac:dyDescent="0.2">
      <c r="A1403" s="46">
        <v>513000</v>
      </c>
      <c r="B1403" s="51" t="s">
        <v>162</v>
      </c>
      <c r="C1403" s="45">
        <f>C1404+0</f>
        <v>0</v>
      </c>
      <c r="D1403" s="45">
        <f>D1404+0</f>
        <v>0</v>
      </c>
    </row>
    <row r="1404" spans="1:4" s="30" customFormat="1" x14ac:dyDescent="0.2">
      <c r="A1404" s="48">
        <v>513700</v>
      </c>
      <c r="B1404" s="49" t="s">
        <v>336</v>
      </c>
      <c r="C1404" s="58">
        <v>0</v>
      </c>
      <c r="D1404" s="58">
        <v>0</v>
      </c>
    </row>
    <row r="1405" spans="1:4" s="55" customFormat="1" x14ac:dyDescent="0.2">
      <c r="A1405" s="46">
        <v>516000</v>
      </c>
      <c r="B1405" s="51" t="s">
        <v>164</v>
      </c>
      <c r="C1405" s="45">
        <f t="shared" ref="C1405" si="341">C1406</f>
        <v>17000</v>
      </c>
      <c r="D1405" s="45">
        <f t="shared" ref="D1405" si="342">D1406</f>
        <v>0</v>
      </c>
    </row>
    <row r="1406" spans="1:4" s="30" customFormat="1" x14ac:dyDescent="0.2">
      <c r="A1406" s="48">
        <v>516100</v>
      </c>
      <c r="B1406" s="49" t="s">
        <v>164</v>
      </c>
      <c r="C1406" s="58">
        <v>17000</v>
      </c>
      <c r="D1406" s="58">
        <v>0</v>
      </c>
    </row>
    <row r="1407" spans="1:4" s="55" customFormat="1" x14ac:dyDescent="0.2">
      <c r="A1407" s="46">
        <v>630000</v>
      </c>
      <c r="B1407" s="51" t="s">
        <v>194</v>
      </c>
      <c r="C1407" s="45">
        <f>C1408+C1410</f>
        <v>980000</v>
      </c>
      <c r="D1407" s="45">
        <f>D1408+D1410</f>
        <v>0</v>
      </c>
    </row>
    <row r="1408" spans="1:4" s="55" customFormat="1" x14ac:dyDescent="0.2">
      <c r="A1408" s="46">
        <v>631000</v>
      </c>
      <c r="B1408" s="51" t="s">
        <v>126</v>
      </c>
      <c r="C1408" s="45">
        <f>0+0+C1409</f>
        <v>30000</v>
      </c>
      <c r="D1408" s="45">
        <f>0+0+D1409</f>
        <v>0</v>
      </c>
    </row>
    <row r="1409" spans="1:4" s="30" customFormat="1" x14ac:dyDescent="0.2">
      <c r="A1409" s="48">
        <v>631900</v>
      </c>
      <c r="B1409" s="49" t="s">
        <v>373</v>
      </c>
      <c r="C1409" s="58">
        <v>30000</v>
      </c>
      <c r="D1409" s="58">
        <v>0</v>
      </c>
    </row>
    <row r="1410" spans="1:4" s="55" customFormat="1" x14ac:dyDescent="0.2">
      <c r="A1410" s="46">
        <v>638000</v>
      </c>
      <c r="B1410" s="51" t="s">
        <v>127</v>
      </c>
      <c r="C1410" s="45">
        <f t="shared" ref="C1410" si="343">C1411+C1412</f>
        <v>950000</v>
      </c>
      <c r="D1410" s="45">
        <f t="shared" ref="D1410" si="344">D1411+D1412</f>
        <v>0</v>
      </c>
    </row>
    <row r="1411" spans="1:4" s="30" customFormat="1" x14ac:dyDescent="0.2">
      <c r="A1411" s="48">
        <v>638100</v>
      </c>
      <c r="B1411" s="49" t="s">
        <v>199</v>
      </c>
      <c r="C1411" s="58">
        <v>610000</v>
      </c>
      <c r="D1411" s="58">
        <v>0</v>
      </c>
    </row>
    <row r="1412" spans="1:4" s="30" customFormat="1" x14ac:dyDescent="0.2">
      <c r="A1412" s="48">
        <v>638200</v>
      </c>
      <c r="B1412" s="49" t="s">
        <v>200</v>
      </c>
      <c r="C1412" s="58">
        <v>340000</v>
      </c>
      <c r="D1412" s="58">
        <v>0</v>
      </c>
    </row>
    <row r="1413" spans="1:4" s="30" customFormat="1" x14ac:dyDescent="0.2">
      <c r="A1413" s="89"/>
      <c r="B1413" s="83" t="s">
        <v>236</v>
      </c>
      <c r="C1413" s="87">
        <f>C1371+C1399+C1407+0</f>
        <v>25250900</v>
      </c>
      <c r="D1413" s="87">
        <f>D1371+D1399+D1407+0</f>
        <v>0</v>
      </c>
    </row>
    <row r="1414" spans="1:4" s="30" customFormat="1" x14ac:dyDescent="0.2">
      <c r="A1414" s="66"/>
      <c r="B1414" s="44"/>
      <c r="C1414" s="50"/>
      <c r="D1414" s="50"/>
    </row>
    <row r="1415" spans="1:4" s="30" customFormat="1" x14ac:dyDescent="0.2">
      <c r="A1415" s="43"/>
      <c r="B1415" s="44"/>
      <c r="C1415" s="50"/>
      <c r="D1415" s="50"/>
    </row>
    <row r="1416" spans="1:4" s="30" customFormat="1" x14ac:dyDescent="0.2">
      <c r="A1416" s="48" t="s">
        <v>594</v>
      </c>
      <c r="B1416" s="51"/>
      <c r="C1416" s="50"/>
      <c r="D1416" s="50"/>
    </row>
    <row r="1417" spans="1:4" s="30" customFormat="1" x14ac:dyDescent="0.2">
      <c r="A1417" s="48" t="s">
        <v>248</v>
      </c>
      <c r="B1417" s="51"/>
      <c r="C1417" s="50"/>
      <c r="D1417" s="50"/>
    </row>
    <row r="1418" spans="1:4" s="30" customFormat="1" x14ac:dyDescent="0.2">
      <c r="A1418" s="48" t="s">
        <v>343</v>
      </c>
      <c r="B1418" s="51"/>
      <c r="C1418" s="50"/>
      <c r="D1418" s="50"/>
    </row>
    <row r="1419" spans="1:4" s="30" customFormat="1" x14ac:dyDescent="0.2">
      <c r="A1419" s="48" t="s">
        <v>595</v>
      </c>
      <c r="B1419" s="51"/>
      <c r="C1419" s="50"/>
      <c r="D1419" s="50"/>
    </row>
    <row r="1420" spans="1:4" s="30" customFormat="1" x14ac:dyDescent="0.2">
      <c r="A1420" s="48"/>
      <c r="B1420" s="79"/>
      <c r="C1420" s="67"/>
      <c r="D1420" s="67"/>
    </row>
    <row r="1421" spans="1:4" s="30" customFormat="1" x14ac:dyDescent="0.2">
      <c r="A1421" s="46">
        <v>410000</v>
      </c>
      <c r="B1421" s="47" t="s">
        <v>87</v>
      </c>
      <c r="C1421" s="45">
        <f>C1422+C1427+0</f>
        <v>40035000</v>
      </c>
      <c r="D1421" s="45">
        <f>D1422+D1427+0</f>
        <v>0</v>
      </c>
    </row>
    <row r="1422" spans="1:4" s="30" customFormat="1" x14ac:dyDescent="0.2">
      <c r="A1422" s="46">
        <v>411000</v>
      </c>
      <c r="B1422" s="47" t="s">
        <v>204</v>
      </c>
      <c r="C1422" s="45">
        <f t="shared" ref="C1422" si="345">SUM(C1423:C1426)</f>
        <v>29870000</v>
      </c>
      <c r="D1422" s="45">
        <f t="shared" ref="D1422" si="346">SUM(D1423:D1426)</f>
        <v>0</v>
      </c>
    </row>
    <row r="1423" spans="1:4" s="30" customFormat="1" x14ac:dyDescent="0.2">
      <c r="A1423" s="48">
        <v>411100</v>
      </c>
      <c r="B1423" s="49" t="s">
        <v>88</v>
      </c>
      <c r="C1423" s="58">
        <v>27750000</v>
      </c>
      <c r="D1423" s="58">
        <v>0</v>
      </c>
    </row>
    <row r="1424" spans="1:4" s="30" customFormat="1" x14ac:dyDescent="0.2">
      <c r="A1424" s="48">
        <v>411200</v>
      </c>
      <c r="B1424" s="49" t="s">
        <v>217</v>
      </c>
      <c r="C1424" s="58">
        <v>820000</v>
      </c>
      <c r="D1424" s="58">
        <v>0</v>
      </c>
    </row>
    <row r="1425" spans="1:4" s="30" customFormat="1" ht="40.5" x14ac:dyDescent="0.2">
      <c r="A1425" s="48">
        <v>411300</v>
      </c>
      <c r="B1425" s="49" t="s">
        <v>89</v>
      </c>
      <c r="C1425" s="58">
        <v>900000</v>
      </c>
      <c r="D1425" s="58">
        <v>0</v>
      </c>
    </row>
    <row r="1426" spans="1:4" s="30" customFormat="1" x14ac:dyDescent="0.2">
      <c r="A1426" s="48">
        <v>411400</v>
      </c>
      <c r="B1426" s="49" t="s">
        <v>90</v>
      </c>
      <c r="C1426" s="58">
        <v>400000</v>
      </c>
      <c r="D1426" s="58">
        <v>0</v>
      </c>
    </row>
    <row r="1427" spans="1:4" s="30" customFormat="1" x14ac:dyDescent="0.2">
      <c r="A1427" s="46">
        <v>412000</v>
      </c>
      <c r="B1427" s="51" t="s">
        <v>209</v>
      </c>
      <c r="C1427" s="45">
        <f t="shared" ref="C1427" si="347">SUM(C1428:C1439)</f>
        <v>10165000</v>
      </c>
      <c r="D1427" s="45">
        <f t="shared" ref="D1427" si="348">SUM(D1428:D1439)</f>
        <v>0</v>
      </c>
    </row>
    <row r="1428" spans="1:4" s="30" customFormat="1" x14ac:dyDescent="0.2">
      <c r="A1428" s="48">
        <v>412100</v>
      </c>
      <c r="B1428" s="49" t="s">
        <v>91</v>
      </c>
      <c r="C1428" s="58">
        <v>600000</v>
      </c>
      <c r="D1428" s="58">
        <v>0</v>
      </c>
    </row>
    <row r="1429" spans="1:4" s="30" customFormat="1" x14ac:dyDescent="0.2">
      <c r="A1429" s="48">
        <v>412200</v>
      </c>
      <c r="B1429" s="49" t="s">
        <v>218</v>
      </c>
      <c r="C1429" s="58">
        <v>2700000</v>
      </c>
      <c r="D1429" s="58">
        <v>0</v>
      </c>
    </row>
    <row r="1430" spans="1:4" s="30" customFormat="1" x14ac:dyDescent="0.2">
      <c r="A1430" s="48">
        <v>412300</v>
      </c>
      <c r="B1430" s="49" t="s">
        <v>92</v>
      </c>
      <c r="C1430" s="58">
        <v>310000</v>
      </c>
      <c r="D1430" s="58">
        <v>0</v>
      </c>
    </row>
    <row r="1431" spans="1:4" s="30" customFormat="1" x14ac:dyDescent="0.2">
      <c r="A1431" s="48">
        <v>412500</v>
      </c>
      <c r="B1431" s="49" t="s">
        <v>94</v>
      </c>
      <c r="C1431" s="58">
        <v>320000</v>
      </c>
      <c r="D1431" s="58">
        <v>0</v>
      </c>
    </row>
    <row r="1432" spans="1:4" s="30" customFormat="1" x14ac:dyDescent="0.2">
      <c r="A1432" s="48">
        <v>412600</v>
      </c>
      <c r="B1432" s="49" t="s">
        <v>219</v>
      </c>
      <c r="C1432" s="58">
        <v>150000</v>
      </c>
      <c r="D1432" s="58">
        <v>0</v>
      </c>
    </row>
    <row r="1433" spans="1:4" s="30" customFormat="1" x14ac:dyDescent="0.2">
      <c r="A1433" s="48">
        <v>412700</v>
      </c>
      <c r="B1433" s="49" t="s">
        <v>206</v>
      </c>
      <c r="C1433" s="58">
        <v>6000000</v>
      </c>
      <c r="D1433" s="58">
        <v>0</v>
      </c>
    </row>
    <row r="1434" spans="1:4" s="30" customFormat="1" x14ac:dyDescent="0.2">
      <c r="A1434" s="48">
        <v>412900</v>
      </c>
      <c r="B1434" s="53" t="s">
        <v>533</v>
      </c>
      <c r="C1434" s="58">
        <v>1000</v>
      </c>
      <c r="D1434" s="58">
        <v>0</v>
      </c>
    </row>
    <row r="1435" spans="1:4" s="30" customFormat="1" x14ac:dyDescent="0.2">
      <c r="A1435" s="48">
        <v>412900</v>
      </c>
      <c r="B1435" s="53" t="s">
        <v>301</v>
      </c>
      <c r="C1435" s="58">
        <v>10000</v>
      </c>
      <c r="D1435" s="58">
        <v>0</v>
      </c>
    </row>
    <row r="1436" spans="1:4" s="30" customFormat="1" x14ac:dyDescent="0.2">
      <c r="A1436" s="48">
        <v>412900</v>
      </c>
      <c r="B1436" s="53" t="s">
        <v>319</v>
      </c>
      <c r="C1436" s="58">
        <v>4000</v>
      </c>
      <c r="D1436" s="58">
        <v>0</v>
      </c>
    </row>
    <row r="1437" spans="1:4" s="30" customFormat="1" x14ac:dyDescent="0.2">
      <c r="A1437" s="48">
        <v>412900</v>
      </c>
      <c r="B1437" s="53" t="s">
        <v>320</v>
      </c>
      <c r="C1437" s="58">
        <v>5000</v>
      </c>
      <c r="D1437" s="58">
        <v>0</v>
      </c>
    </row>
    <row r="1438" spans="1:4" s="30" customFormat="1" x14ac:dyDescent="0.2">
      <c r="A1438" s="48">
        <v>412900</v>
      </c>
      <c r="B1438" s="53" t="s">
        <v>321</v>
      </c>
      <c r="C1438" s="58">
        <v>60000</v>
      </c>
      <c r="D1438" s="58">
        <v>0</v>
      </c>
    </row>
    <row r="1439" spans="1:4" s="30" customFormat="1" x14ac:dyDescent="0.2">
      <c r="A1439" s="48">
        <v>412900</v>
      </c>
      <c r="B1439" s="49" t="s">
        <v>303</v>
      </c>
      <c r="C1439" s="58">
        <v>5000</v>
      </c>
      <c r="D1439" s="58">
        <v>0</v>
      </c>
    </row>
    <row r="1440" spans="1:4" s="55" customFormat="1" x14ac:dyDescent="0.2">
      <c r="A1440" s="46">
        <v>480000</v>
      </c>
      <c r="B1440" s="51" t="s">
        <v>149</v>
      </c>
      <c r="C1440" s="45">
        <f t="shared" ref="C1440:C1441" si="349">C1441</f>
        <v>0</v>
      </c>
      <c r="D1440" s="45">
        <f t="shared" ref="D1440:D1441" si="350">D1441</f>
        <v>60000</v>
      </c>
    </row>
    <row r="1441" spans="1:4" s="55" customFormat="1" x14ac:dyDescent="0.2">
      <c r="A1441" s="46">
        <v>488000</v>
      </c>
      <c r="B1441" s="51" t="s">
        <v>103</v>
      </c>
      <c r="C1441" s="45">
        <f t="shared" si="349"/>
        <v>0</v>
      </c>
      <c r="D1441" s="45">
        <f t="shared" si="350"/>
        <v>60000</v>
      </c>
    </row>
    <row r="1442" spans="1:4" s="30" customFormat="1" x14ac:dyDescent="0.2">
      <c r="A1442" s="48">
        <v>488100</v>
      </c>
      <c r="B1442" s="49" t="s">
        <v>103</v>
      </c>
      <c r="C1442" s="58">
        <v>0</v>
      </c>
      <c r="D1442" s="58">
        <v>60000</v>
      </c>
    </row>
    <row r="1443" spans="1:4" s="55" customFormat="1" x14ac:dyDescent="0.2">
      <c r="A1443" s="46">
        <v>510000</v>
      </c>
      <c r="B1443" s="51" t="s">
        <v>153</v>
      </c>
      <c r="C1443" s="45">
        <f>C1444+0+0</f>
        <v>550000</v>
      </c>
      <c r="D1443" s="45">
        <f>D1444+0+0</f>
        <v>0</v>
      </c>
    </row>
    <row r="1444" spans="1:4" s="55" customFormat="1" x14ac:dyDescent="0.2">
      <c r="A1444" s="46">
        <v>511000</v>
      </c>
      <c r="B1444" s="51" t="s">
        <v>154</v>
      </c>
      <c r="C1444" s="45">
        <f>C1445+0+0+0</f>
        <v>550000</v>
      </c>
      <c r="D1444" s="45">
        <f>D1445+0+0+0</f>
        <v>0</v>
      </c>
    </row>
    <row r="1445" spans="1:4" s="30" customFormat="1" x14ac:dyDescent="0.2">
      <c r="A1445" s="48">
        <v>511300</v>
      </c>
      <c r="B1445" s="49" t="s">
        <v>157</v>
      </c>
      <c r="C1445" s="58">
        <v>550000</v>
      </c>
      <c r="D1445" s="58">
        <v>0</v>
      </c>
    </row>
    <row r="1446" spans="1:4" s="55" customFormat="1" x14ac:dyDescent="0.2">
      <c r="A1446" s="46">
        <v>630000</v>
      </c>
      <c r="B1446" s="51" t="s">
        <v>194</v>
      </c>
      <c r="C1446" s="45">
        <f>C1447+C1449</f>
        <v>1277100</v>
      </c>
      <c r="D1446" s="45">
        <f>D1447+D1449</f>
        <v>0</v>
      </c>
    </row>
    <row r="1447" spans="1:4" s="55" customFormat="1" x14ac:dyDescent="0.2">
      <c r="A1447" s="46">
        <v>631000</v>
      </c>
      <c r="B1447" s="51" t="s">
        <v>126</v>
      </c>
      <c r="C1447" s="45">
        <f>C1448+0+0</f>
        <v>77100</v>
      </c>
      <c r="D1447" s="45">
        <f>D1448+0+0</f>
        <v>0</v>
      </c>
    </row>
    <row r="1448" spans="1:4" s="30" customFormat="1" x14ac:dyDescent="0.2">
      <c r="A1448" s="48">
        <v>631900</v>
      </c>
      <c r="B1448" s="49" t="s">
        <v>344</v>
      </c>
      <c r="C1448" s="58">
        <v>77100</v>
      </c>
      <c r="D1448" s="58">
        <v>0</v>
      </c>
    </row>
    <row r="1449" spans="1:4" s="55" customFormat="1" x14ac:dyDescent="0.2">
      <c r="A1449" s="46">
        <v>638000</v>
      </c>
      <c r="B1449" s="51" t="s">
        <v>127</v>
      </c>
      <c r="C1449" s="45">
        <f t="shared" ref="C1449" si="351">C1450</f>
        <v>1200000</v>
      </c>
      <c r="D1449" s="45">
        <f t="shared" ref="D1449" si="352">D1450</f>
        <v>0</v>
      </c>
    </row>
    <row r="1450" spans="1:4" s="30" customFormat="1" x14ac:dyDescent="0.2">
      <c r="A1450" s="48">
        <v>638100</v>
      </c>
      <c r="B1450" s="49" t="s">
        <v>199</v>
      </c>
      <c r="C1450" s="58">
        <v>1200000</v>
      </c>
      <c r="D1450" s="58">
        <v>0</v>
      </c>
    </row>
    <row r="1451" spans="1:4" s="30" customFormat="1" x14ac:dyDescent="0.2">
      <c r="A1451" s="37"/>
      <c r="B1451" s="83" t="s">
        <v>236</v>
      </c>
      <c r="C1451" s="87">
        <f>C1421+C1446+C1443+C1440</f>
        <v>41862100</v>
      </c>
      <c r="D1451" s="87">
        <f>D1421+D1446+D1443+D1440</f>
        <v>60000</v>
      </c>
    </row>
    <row r="1452" spans="1:4" s="30" customFormat="1" x14ac:dyDescent="0.2">
      <c r="A1452" s="40"/>
      <c r="B1452" s="44"/>
      <c r="C1452" s="67"/>
      <c r="D1452" s="67"/>
    </row>
    <row r="1453" spans="1:4" s="30" customFormat="1" x14ac:dyDescent="0.2">
      <c r="A1453" s="43"/>
      <c r="B1453" s="44"/>
      <c r="C1453" s="50"/>
      <c r="D1453" s="50"/>
    </row>
    <row r="1454" spans="1:4" s="30" customFormat="1" x14ac:dyDescent="0.2">
      <c r="A1454" s="48" t="s">
        <v>596</v>
      </c>
      <c r="B1454" s="51"/>
      <c r="C1454" s="50"/>
      <c r="D1454" s="50"/>
    </row>
    <row r="1455" spans="1:4" s="30" customFormat="1" x14ac:dyDescent="0.2">
      <c r="A1455" s="48" t="s">
        <v>248</v>
      </c>
      <c r="B1455" s="51"/>
      <c r="C1455" s="50"/>
      <c r="D1455" s="50"/>
    </row>
    <row r="1456" spans="1:4" s="30" customFormat="1" x14ac:dyDescent="0.2">
      <c r="A1456" s="48" t="s">
        <v>347</v>
      </c>
      <c r="B1456" s="51"/>
      <c r="C1456" s="50"/>
      <c r="D1456" s="50"/>
    </row>
    <row r="1457" spans="1:4" s="30" customFormat="1" x14ac:dyDescent="0.2">
      <c r="A1457" s="48" t="s">
        <v>532</v>
      </c>
      <c r="B1457" s="51"/>
      <c r="C1457" s="50"/>
      <c r="D1457" s="50"/>
    </row>
    <row r="1458" spans="1:4" s="30" customFormat="1" x14ac:dyDescent="0.2">
      <c r="A1458" s="48"/>
      <c r="B1458" s="79"/>
      <c r="C1458" s="67"/>
      <c r="D1458" s="67"/>
    </row>
    <row r="1459" spans="1:4" s="30" customFormat="1" x14ac:dyDescent="0.2">
      <c r="A1459" s="46">
        <v>410000</v>
      </c>
      <c r="B1459" s="47" t="s">
        <v>87</v>
      </c>
      <c r="C1459" s="45">
        <f>C1460+C1465+C1478+0</f>
        <v>6024800</v>
      </c>
      <c r="D1459" s="45">
        <f>D1460+D1465+D1478+0</f>
        <v>0</v>
      </c>
    </row>
    <row r="1460" spans="1:4" s="30" customFormat="1" x14ac:dyDescent="0.2">
      <c r="A1460" s="46">
        <v>411000</v>
      </c>
      <c r="B1460" s="47" t="s">
        <v>204</v>
      </c>
      <c r="C1460" s="45">
        <f t="shared" ref="C1460" si="353">SUM(C1461:C1464)</f>
        <v>5211200</v>
      </c>
      <c r="D1460" s="45">
        <f t="shared" ref="D1460" si="354">SUM(D1461:D1464)</f>
        <v>0</v>
      </c>
    </row>
    <row r="1461" spans="1:4" s="30" customFormat="1" x14ac:dyDescent="0.2">
      <c r="A1461" s="48">
        <v>411100</v>
      </c>
      <c r="B1461" s="49" t="s">
        <v>88</v>
      </c>
      <c r="C1461" s="58">
        <v>4909000</v>
      </c>
      <c r="D1461" s="58">
        <v>0</v>
      </c>
    </row>
    <row r="1462" spans="1:4" s="30" customFormat="1" x14ac:dyDescent="0.2">
      <c r="A1462" s="48">
        <v>411200</v>
      </c>
      <c r="B1462" s="49" t="s">
        <v>217</v>
      </c>
      <c r="C1462" s="58">
        <v>130000</v>
      </c>
      <c r="D1462" s="58">
        <v>0</v>
      </c>
    </row>
    <row r="1463" spans="1:4" s="30" customFormat="1" ht="40.5" x14ac:dyDescent="0.2">
      <c r="A1463" s="48">
        <v>411300</v>
      </c>
      <c r="B1463" s="49" t="s">
        <v>89</v>
      </c>
      <c r="C1463" s="58">
        <v>120000</v>
      </c>
      <c r="D1463" s="58">
        <v>0</v>
      </c>
    </row>
    <row r="1464" spans="1:4" s="30" customFormat="1" x14ac:dyDescent="0.2">
      <c r="A1464" s="48">
        <v>411400</v>
      </c>
      <c r="B1464" s="49" t="s">
        <v>90</v>
      </c>
      <c r="C1464" s="58">
        <v>52200</v>
      </c>
      <c r="D1464" s="58">
        <v>0</v>
      </c>
    </row>
    <row r="1465" spans="1:4" s="30" customFormat="1" x14ac:dyDescent="0.2">
      <c r="A1465" s="46">
        <v>412000</v>
      </c>
      <c r="B1465" s="51" t="s">
        <v>209</v>
      </c>
      <c r="C1465" s="45">
        <f t="shared" ref="C1465" si="355">SUM(C1466:C1477)</f>
        <v>813100</v>
      </c>
      <c r="D1465" s="45">
        <f t="shared" ref="D1465" si="356">SUM(D1466:D1477)</f>
        <v>0</v>
      </c>
    </row>
    <row r="1466" spans="1:4" s="30" customFormat="1" x14ac:dyDescent="0.2">
      <c r="A1466" s="48">
        <v>412100</v>
      </c>
      <c r="B1466" s="49" t="s">
        <v>91</v>
      </c>
      <c r="C1466" s="58">
        <v>30000</v>
      </c>
      <c r="D1466" s="58">
        <v>0</v>
      </c>
    </row>
    <row r="1467" spans="1:4" s="30" customFormat="1" x14ac:dyDescent="0.2">
      <c r="A1467" s="48">
        <v>412200</v>
      </c>
      <c r="B1467" s="49" t="s">
        <v>218</v>
      </c>
      <c r="C1467" s="58">
        <v>155000</v>
      </c>
      <c r="D1467" s="58">
        <v>0</v>
      </c>
    </row>
    <row r="1468" spans="1:4" s="30" customFormat="1" x14ac:dyDescent="0.2">
      <c r="A1468" s="48">
        <v>412300</v>
      </c>
      <c r="B1468" s="49" t="s">
        <v>92</v>
      </c>
      <c r="C1468" s="58">
        <v>29999.999999999996</v>
      </c>
      <c r="D1468" s="58">
        <v>0</v>
      </c>
    </row>
    <row r="1469" spans="1:4" s="30" customFormat="1" x14ac:dyDescent="0.2">
      <c r="A1469" s="48">
        <v>412500</v>
      </c>
      <c r="B1469" s="49" t="s">
        <v>94</v>
      </c>
      <c r="C1469" s="58">
        <v>13000</v>
      </c>
      <c r="D1469" s="58">
        <v>0</v>
      </c>
    </row>
    <row r="1470" spans="1:4" s="30" customFormat="1" x14ac:dyDescent="0.2">
      <c r="A1470" s="48">
        <v>412600</v>
      </c>
      <c r="B1470" s="49" t="s">
        <v>219</v>
      </c>
      <c r="C1470" s="58">
        <v>40000</v>
      </c>
      <c r="D1470" s="58">
        <v>0</v>
      </c>
    </row>
    <row r="1471" spans="1:4" s="30" customFormat="1" x14ac:dyDescent="0.2">
      <c r="A1471" s="48">
        <v>412700</v>
      </c>
      <c r="B1471" s="49" t="s">
        <v>206</v>
      </c>
      <c r="C1471" s="58">
        <v>150000</v>
      </c>
      <c r="D1471" s="58">
        <v>0</v>
      </c>
    </row>
    <row r="1472" spans="1:4" s="30" customFormat="1" x14ac:dyDescent="0.2">
      <c r="A1472" s="48">
        <v>412900</v>
      </c>
      <c r="B1472" s="53" t="s">
        <v>533</v>
      </c>
      <c r="C1472" s="58">
        <v>4000</v>
      </c>
      <c r="D1472" s="58">
        <v>0</v>
      </c>
    </row>
    <row r="1473" spans="1:4" s="30" customFormat="1" x14ac:dyDescent="0.2">
      <c r="A1473" s="48">
        <v>412900</v>
      </c>
      <c r="B1473" s="53" t="s">
        <v>301</v>
      </c>
      <c r="C1473" s="58">
        <v>375000</v>
      </c>
      <c r="D1473" s="58">
        <v>0</v>
      </c>
    </row>
    <row r="1474" spans="1:4" s="30" customFormat="1" x14ac:dyDescent="0.2">
      <c r="A1474" s="48">
        <v>412900</v>
      </c>
      <c r="B1474" s="53" t="s">
        <v>319</v>
      </c>
      <c r="C1474" s="58">
        <v>2100</v>
      </c>
      <c r="D1474" s="58">
        <v>0</v>
      </c>
    </row>
    <row r="1475" spans="1:4" s="30" customFormat="1" x14ac:dyDescent="0.2">
      <c r="A1475" s="48">
        <v>412900</v>
      </c>
      <c r="B1475" s="53" t="s">
        <v>320</v>
      </c>
      <c r="C1475" s="58">
        <v>3000</v>
      </c>
      <c r="D1475" s="58">
        <v>0</v>
      </c>
    </row>
    <row r="1476" spans="1:4" s="30" customFormat="1" x14ac:dyDescent="0.2">
      <c r="A1476" s="48">
        <v>412900</v>
      </c>
      <c r="B1476" s="49" t="s">
        <v>321</v>
      </c>
      <c r="C1476" s="58">
        <v>10000.000000000002</v>
      </c>
      <c r="D1476" s="58">
        <v>0</v>
      </c>
    </row>
    <row r="1477" spans="1:4" s="30" customFormat="1" x14ac:dyDescent="0.2">
      <c r="A1477" s="48">
        <v>412900</v>
      </c>
      <c r="B1477" s="49" t="s">
        <v>303</v>
      </c>
      <c r="C1477" s="58">
        <v>1000</v>
      </c>
      <c r="D1477" s="58">
        <v>0</v>
      </c>
    </row>
    <row r="1478" spans="1:4" s="55" customFormat="1" x14ac:dyDescent="0.2">
      <c r="A1478" s="46">
        <v>413000</v>
      </c>
      <c r="B1478" s="51" t="s">
        <v>210</v>
      </c>
      <c r="C1478" s="45">
        <f t="shared" ref="C1478" si="357">C1479</f>
        <v>500</v>
      </c>
      <c r="D1478" s="45">
        <f t="shared" ref="D1478" si="358">D1479</f>
        <v>0</v>
      </c>
    </row>
    <row r="1479" spans="1:4" s="30" customFormat="1" x14ac:dyDescent="0.2">
      <c r="A1479" s="56">
        <v>413900</v>
      </c>
      <c r="B1479" s="49" t="s">
        <v>99</v>
      </c>
      <c r="C1479" s="58">
        <v>500</v>
      </c>
      <c r="D1479" s="58">
        <v>0</v>
      </c>
    </row>
    <row r="1480" spans="1:4" s="55" customFormat="1" x14ac:dyDescent="0.2">
      <c r="A1480" s="46">
        <v>480000</v>
      </c>
      <c r="B1480" s="51" t="s">
        <v>149</v>
      </c>
      <c r="C1480" s="45">
        <f>C1481+0</f>
        <v>1000</v>
      </c>
      <c r="D1480" s="45">
        <f>D1481+0</f>
        <v>0</v>
      </c>
    </row>
    <row r="1481" spans="1:4" s="55" customFormat="1" x14ac:dyDescent="0.2">
      <c r="A1481" s="46">
        <v>488000</v>
      </c>
      <c r="B1481" s="51" t="s">
        <v>103</v>
      </c>
      <c r="C1481" s="45">
        <f t="shared" ref="C1481" si="359">C1482</f>
        <v>1000</v>
      </c>
      <c r="D1481" s="45">
        <f t="shared" ref="D1481" si="360">D1482</f>
        <v>0</v>
      </c>
    </row>
    <row r="1482" spans="1:4" s="30" customFormat="1" x14ac:dyDescent="0.2">
      <c r="A1482" s="48">
        <v>488100</v>
      </c>
      <c r="B1482" s="250" t="s">
        <v>103</v>
      </c>
      <c r="C1482" s="58">
        <v>1000</v>
      </c>
      <c r="D1482" s="58">
        <v>0</v>
      </c>
    </row>
    <row r="1483" spans="1:4" s="30" customFormat="1" x14ac:dyDescent="0.2">
      <c r="A1483" s="46">
        <v>510000</v>
      </c>
      <c r="B1483" s="51" t="s">
        <v>153</v>
      </c>
      <c r="C1483" s="45">
        <f t="shared" ref="C1483" si="361">C1484</f>
        <v>10000</v>
      </c>
      <c r="D1483" s="45">
        <f t="shared" ref="D1483" si="362">D1484</f>
        <v>0</v>
      </c>
    </row>
    <row r="1484" spans="1:4" s="30" customFormat="1" x14ac:dyDescent="0.2">
      <c r="A1484" s="46">
        <v>511000</v>
      </c>
      <c r="B1484" s="51" t="s">
        <v>154</v>
      </c>
      <c r="C1484" s="45">
        <f>SUM(C1485:C1485)</f>
        <v>10000</v>
      </c>
      <c r="D1484" s="45">
        <f>SUM(D1485:D1485)</f>
        <v>0</v>
      </c>
    </row>
    <row r="1485" spans="1:4" s="30" customFormat="1" x14ac:dyDescent="0.2">
      <c r="A1485" s="48">
        <v>511300</v>
      </c>
      <c r="B1485" s="49" t="s">
        <v>157</v>
      </c>
      <c r="C1485" s="58">
        <v>10000</v>
      </c>
      <c r="D1485" s="58">
        <v>0</v>
      </c>
    </row>
    <row r="1486" spans="1:4" s="55" customFormat="1" x14ac:dyDescent="0.2">
      <c r="A1486" s="46">
        <v>630000</v>
      </c>
      <c r="B1486" s="51" t="s">
        <v>194</v>
      </c>
      <c r="C1486" s="45">
        <f>0+C1487</f>
        <v>121000</v>
      </c>
      <c r="D1486" s="45">
        <f>0+D1487</f>
        <v>0</v>
      </c>
    </row>
    <row r="1487" spans="1:4" s="55" customFormat="1" x14ac:dyDescent="0.2">
      <c r="A1487" s="46">
        <v>638000</v>
      </c>
      <c r="B1487" s="51" t="s">
        <v>127</v>
      </c>
      <c r="C1487" s="45">
        <f t="shared" ref="C1487" si="363">C1488</f>
        <v>121000</v>
      </c>
      <c r="D1487" s="45">
        <f t="shared" ref="D1487" si="364">D1488</f>
        <v>0</v>
      </c>
    </row>
    <row r="1488" spans="1:4" s="30" customFormat="1" x14ac:dyDescent="0.2">
      <c r="A1488" s="48">
        <v>638100</v>
      </c>
      <c r="B1488" s="49" t="s">
        <v>199</v>
      </c>
      <c r="C1488" s="58">
        <v>121000</v>
      </c>
      <c r="D1488" s="58">
        <v>0</v>
      </c>
    </row>
    <row r="1489" spans="1:4" s="30" customFormat="1" x14ac:dyDescent="0.2">
      <c r="A1489" s="89"/>
      <c r="B1489" s="83" t="s">
        <v>236</v>
      </c>
      <c r="C1489" s="87">
        <f>C1459+C1480+C1483+C1486</f>
        <v>6156800</v>
      </c>
      <c r="D1489" s="87">
        <f>D1459+D1480+D1483+D1486</f>
        <v>0</v>
      </c>
    </row>
    <row r="1490" spans="1:4" s="30" customFormat="1" x14ac:dyDescent="0.2">
      <c r="A1490" s="66"/>
      <c r="B1490" s="44"/>
      <c r="C1490" s="50"/>
      <c r="D1490" s="50"/>
    </row>
    <row r="1491" spans="1:4" s="30" customFormat="1" x14ac:dyDescent="0.2">
      <c r="A1491" s="43"/>
      <c r="B1491" s="44"/>
      <c r="C1491" s="50"/>
      <c r="D1491" s="50"/>
    </row>
    <row r="1492" spans="1:4" s="30" customFormat="1" x14ac:dyDescent="0.2">
      <c r="A1492" s="48" t="s">
        <v>597</v>
      </c>
      <c r="B1492" s="51"/>
      <c r="C1492" s="50"/>
      <c r="D1492" s="50"/>
    </row>
    <row r="1493" spans="1:4" s="30" customFormat="1" x14ac:dyDescent="0.2">
      <c r="A1493" s="48" t="s">
        <v>248</v>
      </c>
      <c r="B1493" s="51"/>
      <c r="C1493" s="50"/>
      <c r="D1493" s="50"/>
    </row>
    <row r="1494" spans="1:4" s="30" customFormat="1" x14ac:dyDescent="0.2">
      <c r="A1494" s="48" t="s">
        <v>358</v>
      </c>
      <c r="B1494" s="51"/>
      <c r="C1494" s="50"/>
      <c r="D1494" s="50"/>
    </row>
    <row r="1495" spans="1:4" s="30" customFormat="1" x14ac:dyDescent="0.2">
      <c r="A1495" s="48" t="s">
        <v>532</v>
      </c>
      <c r="B1495" s="51"/>
      <c r="C1495" s="50"/>
      <c r="D1495" s="50"/>
    </row>
    <row r="1496" spans="1:4" s="30" customFormat="1" x14ac:dyDescent="0.2">
      <c r="A1496" s="48"/>
      <c r="B1496" s="79"/>
      <c r="C1496" s="67"/>
      <c r="D1496" s="67"/>
    </row>
    <row r="1497" spans="1:4" s="30" customFormat="1" x14ac:dyDescent="0.2">
      <c r="A1497" s="46">
        <v>410000</v>
      </c>
      <c r="B1497" s="47" t="s">
        <v>87</v>
      </c>
      <c r="C1497" s="45">
        <f t="shared" ref="C1497" si="365">C1498+C1503</f>
        <v>1864200</v>
      </c>
      <c r="D1497" s="45">
        <f t="shared" ref="D1497" si="366">D1498+D1503</f>
        <v>0</v>
      </c>
    </row>
    <row r="1498" spans="1:4" s="30" customFormat="1" x14ac:dyDescent="0.2">
      <c r="A1498" s="46">
        <v>411000</v>
      </c>
      <c r="B1498" s="47" t="s">
        <v>204</v>
      </c>
      <c r="C1498" s="45">
        <f t="shared" ref="C1498" si="367">SUM(C1499:C1502)</f>
        <v>1104100</v>
      </c>
      <c r="D1498" s="45">
        <f t="shared" ref="D1498" si="368">SUM(D1499:D1502)</f>
        <v>0</v>
      </c>
    </row>
    <row r="1499" spans="1:4" s="30" customFormat="1" x14ac:dyDescent="0.2">
      <c r="A1499" s="48">
        <v>411100</v>
      </c>
      <c r="B1499" s="49" t="s">
        <v>88</v>
      </c>
      <c r="C1499" s="58">
        <v>1054000</v>
      </c>
      <c r="D1499" s="58">
        <v>0</v>
      </c>
    </row>
    <row r="1500" spans="1:4" s="30" customFormat="1" x14ac:dyDescent="0.2">
      <c r="A1500" s="48">
        <v>411200</v>
      </c>
      <c r="B1500" s="49" t="s">
        <v>217</v>
      </c>
      <c r="C1500" s="58">
        <v>41700</v>
      </c>
      <c r="D1500" s="58">
        <v>0</v>
      </c>
    </row>
    <row r="1501" spans="1:4" s="30" customFormat="1" ht="40.5" x14ac:dyDescent="0.2">
      <c r="A1501" s="48">
        <v>411300</v>
      </c>
      <c r="B1501" s="49" t="s">
        <v>89</v>
      </c>
      <c r="C1501" s="58">
        <v>5000</v>
      </c>
      <c r="D1501" s="58">
        <v>0</v>
      </c>
    </row>
    <row r="1502" spans="1:4" s="30" customFormat="1" x14ac:dyDescent="0.2">
      <c r="A1502" s="48">
        <v>411400</v>
      </c>
      <c r="B1502" s="49" t="s">
        <v>90</v>
      </c>
      <c r="C1502" s="58">
        <v>3400</v>
      </c>
      <c r="D1502" s="58">
        <v>0</v>
      </c>
    </row>
    <row r="1503" spans="1:4" s="30" customFormat="1" x14ac:dyDescent="0.2">
      <c r="A1503" s="46">
        <v>412000</v>
      </c>
      <c r="B1503" s="51" t="s">
        <v>209</v>
      </c>
      <c r="C1503" s="45">
        <f>SUM(C1504:C1514)</f>
        <v>760100</v>
      </c>
      <c r="D1503" s="45">
        <f>SUM(D1504:D1514)</f>
        <v>0</v>
      </c>
    </row>
    <row r="1504" spans="1:4" s="30" customFormat="1" x14ac:dyDescent="0.2">
      <c r="A1504" s="48">
        <v>412100</v>
      </c>
      <c r="B1504" s="49" t="s">
        <v>91</v>
      </c>
      <c r="C1504" s="58">
        <v>26900</v>
      </c>
      <c r="D1504" s="58">
        <v>0</v>
      </c>
    </row>
    <row r="1505" spans="1:4" s="30" customFormat="1" x14ac:dyDescent="0.2">
      <c r="A1505" s="48">
        <v>412200</v>
      </c>
      <c r="B1505" s="49" t="s">
        <v>218</v>
      </c>
      <c r="C1505" s="58">
        <v>35700</v>
      </c>
      <c r="D1505" s="58">
        <v>0</v>
      </c>
    </row>
    <row r="1506" spans="1:4" s="30" customFormat="1" x14ac:dyDescent="0.2">
      <c r="A1506" s="48">
        <v>412300</v>
      </c>
      <c r="B1506" s="49" t="s">
        <v>92</v>
      </c>
      <c r="C1506" s="58">
        <v>7100</v>
      </c>
      <c r="D1506" s="58">
        <v>0</v>
      </c>
    </row>
    <row r="1507" spans="1:4" s="30" customFormat="1" x14ac:dyDescent="0.2">
      <c r="A1507" s="48">
        <v>412500</v>
      </c>
      <c r="B1507" s="49" t="s">
        <v>94</v>
      </c>
      <c r="C1507" s="58">
        <v>12500</v>
      </c>
      <c r="D1507" s="58">
        <v>0</v>
      </c>
    </row>
    <row r="1508" spans="1:4" s="30" customFormat="1" x14ac:dyDescent="0.2">
      <c r="A1508" s="48">
        <v>412600</v>
      </c>
      <c r="B1508" s="49" t="s">
        <v>219</v>
      </c>
      <c r="C1508" s="58">
        <v>44100</v>
      </c>
      <c r="D1508" s="58">
        <v>0</v>
      </c>
    </row>
    <row r="1509" spans="1:4" s="30" customFormat="1" x14ac:dyDescent="0.2">
      <c r="A1509" s="48">
        <v>412700</v>
      </c>
      <c r="B1509" s="49" t="s">
        <v>206</v>
      </c>
      <c r="C1509" s="58">
        <v>27300</v>
      </c>
      <c r="D1509" s="58">
        <v>0</v>
      </c>
    </row>
    <row r="1510" spans="1:4" s="30" customFormat="1" x14ac:dyDescent="0.2">
      <c r="A1510" s="48">
        <v>412700</v>
      </c>
      <c r="B1510" s="49" t="s">
        <v>598</v>
      </c>
      <c r="C1510" s="58">
        <v>600000</v>
      </c>
      <c r="D1510" s="58">
        <v>0</v>
      </c>
    </row>
    <row r="1511" spans="1:4" s="30" customFormat="1" x14ac:dyDescent="0.2">
      <c r="A1511" s="48">
        <v>412900</v>
      </c>
      <c r="B1511" s="53" t="s">
        <v>533</v>
      </c>
      <c r="C1511" s="58">
        <v>500</v>
      </c>
      <c r="D1511" s="58">
        <v>0</v>
      </c>
    </row>
    <row r="1512" spans="1:4" s="30" customFormat="1" x14ac:dyDescent="0.2">
      <c r="A1512" s="48">
        <v>412900</v>
      </c>
      <c r="B1512" s="53" t="s">
        <v>319</v>
      </c>
      <c r="C1512" s="58">
        <v>600</v>
      </c>
      <c r="D1512" s="58">
        <v>0</v>
      </c>
    </row>
    <row r="1513" spans="1:4" s="30" customFormat="1" x14ac:dyDescent="0.2">
      <c r="A1513" s="48">
        <v>412900</v>
      </c>
      <c r="B1513" s="53" t="s">
        <v>320</v>
      </c>
      <c r="C1513" s="58">
        <v>3200</v>
      </c>
      <c r="D1513" s="58">
        <v>0</v>
      </c>
    </row>
    <row r="1514" spans="1:4" s="30" customFormat="1" x14ac:dyDescent="0.2">
      <c r="A1514" s="48">
        <v>412900</v>
      </c>
      <c r="B1514" s="53" t="s">
        <v>321</v>
      </c>
      <c r="C1514" s="58">
        <v>2200</v>
      </c>
      <c r="D1514" s="58">
        <v>0</v>
      </c>
    </row>
    <row r="1515" spans="1:4" s="30" customFormat="1" x14ac:dyDescent="0.2">
      <c r="A1515" s="46">
        <v>510000</v>
      </c>
      <c r="B1515" s="51" t="s">
        <v>153</v>
      </c>
      <c r="C1515" s="45">
        <f>C1516+C1519+0</f>
        <v>326000</v>
      </c>
      <c r="D1515" s="45">
        <f>D1516+D1519+0</f>
        <v>0</v>
      </c>
    </row>
    <row r="1516" spans="1:4" s="30" customFormat="1" x14ac:dyDescent="0.2">
      <c r="A1516" s="46">
        <v>511000</v>
      </c>
      <c r="B1516" s="51" t="s">
        <v>154</v>
      </c>
      <c r="C1516" s="45">
        <f t="shared" ref="C1516" si="369">SUM(C1517:C1518)</f>
        <v>325000</v>
      </c>
      <c r="D1516" s="45">
        <f t="shared" ref="D1516" si="370">SUM(D1517:D1518)</f>
        <v>0</v>
      </c>
    </row>
    <row r="1517" spans="1:4" s="30" customFormat="1" x14ac:dyDescent="0.2">
      <c r="A1517" s="48">
        <v>511300</v>
      </c>
      <c r="B1517" s="49" t="s">
        <v>157</v>
      </c>
      <c r="C1517" s="58">
        <v>125000</v>
      </c>
      <c r="D1517" s="58">
        <v>0</v>
      </c>
    </row>
    <row r="1518" spans="1:4" s="30" customFormat="1" x14ac:dyDescent="0.2">
      <c r="A1518" s="48">
        <v>511700</v>
      </c>
      <c r="B1518" s="49" t="s">
        <v>160</v>
      </c>
      <c r="C1518" s="58">
        <v>200000</v>
      </c>
      <c r="D1518" s="58">
        <v>0</v>
      </c>
    </row>
    <row r="1519" spans="1:4" s="55" customFormat="1" x14ac:dyDescent="0.2">
      <c r="A1519" s="46">
        <v>516000</v>
      </c>
      <c r="B1519" s="51" t="s">
        <v>164</v>
      </c>
      <c r="C1519" s="45">
        <f t="shared" ref="C1519" si="371">C1520</f>
        <v>1000</v>
      </c>
      <c r="D1519" s="45">
        <f t="shared" ref="D1519" si="372">D1520</f>
        <v>0</v>
      </c>
    </row>
    <row r="1520" spans="1:4" s="30" customFormat="1" x14ac:dyDescent="0.2">
      <c r="A1520" s="48">
        <v>516100</v>
      </c>
      <c r="B1520" s="49" t="s">
        <v>164</v>
      </c>
      <c r="C1520" s="58">
        <v>1000</v>
      </c>
      <c r="D1520" s="58">
        <v>0</v>
      </c>
    </row>
    <row r="1521" spans="1:4" s="30" customFormat="1" x14ac:dyDescent="0.2">
      <c r="A1521" s="89"/>
      <c r="B1521" s="83" t="s">
        <v>236</v>
      </c>
      <c r="C1521" s="87">
        <f>C1497+C1515+0</f>
        <v>2190200</v>
      </c>
      <c r="D1521" s="87">
        <f>D1497+D1515+0</f>
        <v>0</v>
      </c>
    </row>
    <row r="1522" spans="1:4" s="30" customFormat="1" x14ac:dyDescent="0.2">
      <c r="A1522" s="66"/>
      <c r="B1522" s="44"/>
      <c r="C1522" s="50"/>
      <c r="D1522" s="50"/>
    </row>
    <row r="1523" spans="1:4" s="30" customFormat="1" x14ac:dyDescent="0.2">
      <c r="A1523" s="43"/>
      <c r="B1523" s="44"/>
      <c r="C1523" s="50"/>
      <c r="D1523" s="50"/>
    </row>
    <row r="1524" spans="1:4" s="30" customFormat="1" x14ac:dyDescent="0.2">
      <c r="A1524" s="48" t="s">
        <v>599</v>
      </c>
      <c r="B1524" s="51"/>
      <c r="C1524" s="50"/>
      <c r="D1524" s="50"/>
    </row>
    <row r="1525" spans="1:4" s="30" customFormat="1" x14ac:dyDescent="0.2">
      <c r="A1525" s="48" t="s">
        <v>249</v>
      </c>
      <c r="B1525" s="51"/>
      <c r="C1525" s="50"/>
      <c r="D1525" s="50"/>
    </row>
    <row r="1526" spans="1:4" s="30" customFormat="1" x14ac:dyDescent="0.2">
      <c r="A1526" s="48" t="s">
        <v>349</v>
      </c>
      <c r="B1526" s="51"/>
      <c r="C1526" s="50"/>
      <c r="D1526" s="50"/>
    </row>
    <row r="1527" spans="1:4" s="30" customFormat="1" x14ac:dyDescent="0.2">
      <c r="A1527" s="48" t="s">
        <v>532</v>
      </c>
      <c r="B1527" s="51"/>
      <c r="C1527" s="50"/>
      <c r="D1527" s="50"/>
    </row>
    <row r="1528" spans="1:4" s="30" customFormat="1" x14ac:dyDescent="0.2">
      <c r="A1528" s="48"/>
      <c r="B1528" s="59"/>
      <c r="C1528" s="67"/>
      <c r="D1528" s="67"/>
    </row>
    <row r="1529" spans="1:4" s="30" customFormat="1" x14ac:dyDescent="0.2">
      <c r="A1529" s="46">
        <v>410000</v>
      </c>
      <c r="B1529" s="47" t="s">
        <v>87</v>
      </c>
      <c r="C1529" s="45">
        <f>C1530+C1535+0</f>
        <v>2099000</v>
      </c>
      <c r="D1529" s="45">
        <f>D1530+D1535+0</f>
        <v>0</v>
      </c>
    </row>
    <row r="1530" spans="1:4" s="30" customFormat="1" x14ac:dyDescent="0.2">
      <c r="A1530" s="46">
        <v>411000</v>
      </c>
      <c r="B1530" s="47" t="s">
        <v>204</v>
      </c>
      <c r="C1530" s="45">
        <f t="shared" ref="C1530" si="373">SUM(C1531:C1534)</f>
        <v>1613000</v>
      </c>
      <c r="D1530" s="45">
        <f t="shared" ref="D1530" si="374">SUM(D1531:D1534)</f>
        <v>0</v>
      </c>
    </row>
    <row r="1531" spans="1:4" s="30" customFormat="1" x14ac:dyDescent="0.2">
      <c r="A1531" s="48">
        <v>411100</v>
      </c>
      <c r="B1531" s="49" t="s">
        <v>88</v>
      </c>
      <c r="C1531" s="58">
        <v>1530000</v>
      </c>
      <c r="D1531" s="58">
        <v>0</v>
      </c>
    </row>
    <row r="1532" spans="1:4" s="30" customFormat="1" x14ac:dyDescent="0.2">
      <c r="A1532" s="48">
        <v>411200</v>
      </c>
      <c r="B1532" s="49" t="s">
        <v>217</v>
      </c>
      <c r="C1532" s="58">
        <v>45000</v>
      </c>
      <c r="D1532" s="58">
        <v>0</v>
      </c>
    </row>
    <row r="1533" spans="1:4" s="30" customFormat="1" ht="40.5" x14ac:dyDescent="0.2">
      <c r="A1533" s="48">
        <v>411300</v>
      </c>
      <c r="B1533" s="49" t="s">
        <v>89</v>
      </c>
      <c r="C1533" s="58">
        <v>30000</v>
      </c>
      <c r="D1533" s="58">
        <v>0</v>
      </c>
    </row>
    <row r="1534" spans="1:4" s="30" customFormat="1" x14ac:dyDescent="0.2">
      <c r="A1534" s="48">
        <v>411400</v>
      </c>
      <c r="B1534" s="49" t="s">
        <v>90</v>
      </c>
      <c r="C1534" s="58">
        <v>8000</v>
      </c>
      <c r="D1534" s="58">
        <v>0</v>
      </c>
    </row>
    <row r="1535" spans="1:4" s="30" customFormat="1" x14ac:dyDescent="0.2">
      <c r="A1535" s="46">
        <v>412000</v>
      </c>
      <c r="B1535" s="51" t="s">
        <v>209</v>
      </c>
      <c r="C1535" s="45">
        <f>SUM(C1536:C1543)</f>
        <v>486000</v>
      </c>
      <c r="D1535" s="45">
        <f>SUM(D1536:D1543)</f>
        <v>0</v>
      </c>
    </row>
    <row r="1536" spans="1:4" s="30" customFormat="1" x14ac:dyDescent="0.2">
      <c r="A1536" s="48">
        <v>412200</v>
      </c>
      <c r="B1536" s="49" t="s">
        <v>218</v>
      </c>
      <c r="C1536" s="58">
        <v>70000</v>
      </c>
      <c r="D1536" s="58">
        <v>0</v>
      </c>
    </row>
    <row r="1537" spans="1:4" s="30" customFormat="1" x14ac:dyDescent="0.2">
      <c r="A1537" s="48">
        <v>412300</v>
      </c>
      <c r="B1537" s="49" t="s">
        <v>92</v>
      </c>
      <c r="C1537" s="58">
        <v>19999.999999999993</v>
      </c>
      <c r="D1537" s="58">
        <v>0</v>
      </c>
    </row>
    <row r="1538" spans="1:4" s="30" customFormat="1" x14ac:dyDescent="0.2">
      <c r="A1538" s="48">
        <v>412500</v>
      </c>
      <c r="B1538" s="49" t="s">
        <v>94</v>
      </c>
      <c r="C1538" s="58">
        <v>40000</v>
      </c>
      <c r="D1538" s="58">
        <v>0</v>
      </c>
    </row>
    <row r="1539" spans="1:4" s="30" customFormat="1" x14ac:dyDescent="0.2">
      <c r="A1539" s="48">
        <v>412600</v>
      </c>
      <c r="B1539" s="49" t="s">
        <v>219</v>
      </c>
      <c r="C1539" s="58">
        <v>89999.999999999985</v>
      </c>
      <c r="D1539" s="58">
        <v>0</v>
      </c>
    </row>
    <row r="1540" spans="1:4" s="30" customFormat="1" x14ac:dyDescent="0.2">
      <c r="A1540" s="48">
        <v>412700</v>
      </c>
      <c r="B1540" s="49" t="s">
        <v>206</v>
      </c>
      <c r="C1540" s="58">
        <v>30000</v>
      </c>
      <c r="D1540" s="58">
        <v>0</v>
      </c>
    </row>
    <row r="1541" spans="1:4" s="30" customFormat="1" x14ac:dyDescent="0.2">
      <c r="A1541" s="48">
        <v>412900</v>
      </c>
      <c r="B1541" s="53" t="s">
        <v>301</v>
      </c>
      <c r="C1541" s="58">
        <v>226999.99999999997</v>
      </c>
      <c r="D1541" s="58">
        <v>0</v>
      </c>
    </row>
    <row r="1542" spans="1:4" s="30" customFormat="1" x14ac:dyDescent="0.2">
      <c r="A1542" s="48">
        <v>412900</v>
      </c>
      <c r="B1542" s="53" t="s">
        <v>319</v>
      </c>
      <c r="C1542" s="58">
        <v>4000</v>
      </c>
      <c r="D1542" s="58">
        <v>0</v>
      </c>
    </row>
    <row r="1543" spans="1:4" s="30" customFormat="1" x14ac:dyDescent="0.2">
      <c r="A1543" s="48">
        <v>412900</v>
      </c>
      <c r="B1543" s="53" t="s">
        <v>321</v>
      </c>
      <c r="C1543" s="58">
        <v>5000</v>
      </c>
      <c r="D1543" s="58">
        <v>0</v>
      </c>
    </row>
    <row r="1544" spans="1:4" s="30" customFormat="1" x14ac:dyDescent="0.2">
      <c r="A1544" s="46">
        <v>510000</v>
      </c>
      <c r="B1544" s="51" t="s">
        <v>153</v>
      </c>
      <c r="C1544" s="45">
        <f>C1545+C1547</f>
        <v>18000</v>
      </c>
      <c r="D1544" s="45">
        <f>D1545+D1547</f>
        <v>0</v>
      </c>
    </row>
    <row r="1545" spans="1:4" s="30" customFormat="1" x14ac:dyDescent="0.2">
      <c r="A1545" s="46">
        <v>511000</v>
      </c>
      <c r="B1545" s="47" t="s">
        <v>154</v>
      </c>
      <c r="C1545" s="45">
        <f>SUM(C1546:C1546)</f>
        <v>10000</v>
      </c>
      <c r="D1545" s="45">
        <f>SUM(D1546:D1546)</f>
        <v>0</v>
      </c>
    </row>
    <row r="1546" spans="1:4" s="30" customFormat="1" x14ac:dyDescent="0.2">
      <c r="A1546" s="48">
        <v>511300</v>
      </c>
      <c r="B1546" s="49" t="s">
        <v>157</v>
      </c>
      <c r="C1546" s="58">
        <v>10000</v>
      </c>
      <c r="D1546" s="58">
        <v>0</v>
      </c>
    </row>
    <row r="1547" spans="1:4" s="55" customFormat="1" x14ac:dyDescent="0.2">
      <c r="A1547" s="46">
        <v>516000</v>
      </c>
      <c r="B1547" s="51" t="s">
        <v>164</v>
      </c>
      <c r="C1547" s="45">
        <f t="shared" ref="C1547" si="375">C1548</f>
        <v>8000</v>
      </c>
      <c r="D1547" s="45">
        <f t="shared" ref="D1547" si="376">D1548</f>
        <v>0</v>
      </c>
    </row>
    <row r="1548" spans="1:4" s="30" customFormat="1" x14ac:dyDescent="0.2">
      <c r="A1548" s="48">
        <v>516100</v>
      </c>
      <c r="B1548" s="49" t="s">
        <v>164</v>
      </c>
      <c r="C1548" s="58">
        <v>8000</v>
      </c>
      <c r="D1548" s="58">
        <v>0</v>
      </c>
    </row>
    <row r="1549" spans="1:4" s="55" customFormat="1" x14ac:dyDescent="0.2">
      <c r="A1549" s="46">
        <v>630000</v>
      </c>
      <c r="B1549" s="51" t="s">
        <v>194</v>
      </c>
      <c r="C1549" s="45">
        <f>0+C1550</f>
        <v>30000</v>
      </c>
      <c r="D1549" s="45">
        <f>0+D1550</f>
        <v>0</v>
      </c>
    </row>
    <row r="1550" spans="1:4" s="55" customFormat="1" x14ac:dyDescent="0.2">
      <c r="A1550" s="46">
        <v>638000</v>
      </c>
      <c r="B1550" s="51" t="s">
        <v>127</v>
      </c>
      <c r="C1550" s="45">
        <f t="shared" ref="C1550" si="377">C1551</f>
        <v>30000</v>
      </c>
      <c r="D1550" s="45">
        <f t="shared" ref="D1550" si="378">D1551</f>
        <v>0</v>
      </c>
    </row>
    <row r="1551" spans="1:4" s="30" customFormat="1" x14ac:dyDescent="0.2">
      <c r="A1551" s="48">
        <v>638100</v>
      </c>
      <c r="B1551" s="49" t="s">
        <v>199</v>
      </c>
      <c r="C1551" s="58">
        <v>30000</v>
      </c>
      <c r="D1551" s="58">
        <v>0</v>
      </c>
    </row>
    <row r="1552" spans="1:4" s="30" customFormat="1" x14ac:dyDescent="0.2">
      <c r="A1552" s="89"/>
      <c r="B1552" s="83" t="s">
        <v>236</v>
      </c>
      <c r="C1552" s="87">
        <f>C1529+C1544+C1549</f>
        <v>2147000</v>
      </c>
      <c r="D1552" s="87">
        <f>D1529+D1544+D1549</f>
        <v>0</v>
      </c>
    </row>
    <row r="1553" spans="1:4" s="30" customFormat="1" x14ac:dyDescent="0.2">
      <c r="A1553" s="66"/>
      <c r="B1553" s="44"/>
      <c r="C1553" s="67"/>
      <c r="D1553" s="67"/>
    </row>
    <row r="1554" spans="1:4" s="30" customFormat="1" x14ac:dyDescent="0.2">
      <c r="A1554" s="43"/>
      <c r="B1554" s="44"/>
      <c r="C1554" s="50"/>
      <c r="D1554" s="50"/>
    </row>
    <row r="1555" spans="1:4" s="30" customFormat="1" x14ac:dyDescent="0.2">
      <c r="A1555" s="48" t="s">
        <v>600</v>
      </c>
      <c r="B1555" s="49"/>
      <c r="C1555" s="50"/>
      <c r="D1555" s="50"/>
    </row>
    <row r="1556" spans="1:4" s="30" customFormat="1" x14ac:dyDescent="0.2">
      <c r="A1556" s="48" t="s">
        <v>249</v>
      </c>
      <c r="B1556" s="49"/>
      <c r="C1556" s="50"/>
      <c r="D1556" s="50"/>
    </row>
    <row r="1557" spans="1:4" s="30" customFormat="1" x14ac:dyDescent="0.2">
      <c r="A1557" s="48" t="s">
        <v>358</v>
      </c>
      <c r="B1557" s="51"/>
      <c r="C1557" s="50"/>
      <c r="D1557" s="50"/>
    </row>
    <row r="1558" spans="1:4" s="30" customFormat="1" x14ac:dyDescent="0.2">
      <c r="A1558" s="48" t="s">
        <v>532</v>
      </c>
      <c r="B1558" s="51"/>
      <c r="C1558" s="50"/>
      <c r="D1558" s="50"/>
    </row>
    <row r="1559" spans="1:4" s="30" customFormat="1" x14ac:dyDescent="0.2">
      <c r="A1559" s="48"/>
      <c r="B1559" s="79"/>
      <c r="C1559" s="67"/>
      <c r="D1559" s="67"/>
    </row>
    <row r="1560" spans="1:4" s="30" customFormat="1" x14ac:dyDescent="0.2">
      <c r="A1560" s="46">
        <v>410000</v>
      </c>
      <c r="B1560" s="47" t="s">
        <v>87</v>
      </c>
      <c r="C1560" s="45">
        <f t="shared" ref="C1560" si="379">C1561+C1566</f>
        <v>5584200</v>
      </c>
      <c r="D1560" s="45">
        <f t="shared" ref="D1560" si="380">D1561+D1566</f>
        <v>0</v>
      </c>
    </row>
    <row r="1561" spans="1:4" s="30" customFormat="1" x14ac:dyDescent="0.2">
      <c r="A1561" s="46">
        <v>411000</v>
      </c>
      <c r="B1561" s="47" t="s">
        <v>204</v>
      </c>
      <c r="C1561" s="45">
        <f t="shared" ref="C1561" si="381">SUM(C1562:C1565)</f>
        <v>5227000</v>
      </c>
      <c r="D1561" s="45">
        <f t="shared" ref="D1561" si="382">SUM(D1562:D1565)</f>
        <v>0</v>
      </c>
    </row>
    <row r="1562" spans="1:4" s="30" customFormat="1" x14ac:dyDescent="0.2">
      <c r="A1562" s="48">
        <v>411100</v>
      </c>
      <c r="B1562" s="49" t="s">
        <v>88</v>
      </c>
      <c r="C1562" s="58">
        <v>4770000</v>
      </c>
      <c r="D1562" s="58">
        <v>0</v>
      </c>
    </row>
    <row r="1563" spans="1:4" s="30" customFormat="1" x14ac:dyDescent="0.2">
      <c r="A1563" s="48">
        <v>411200</v>
      </c>
      <c r="B1563" s="49" t="s">
        <v>217</v>
      </c>
      <c r="C1563" s="58">
        <v>200000</v>
      </c>
      <c r="D1563" s="58">
        <v>0</v>
      </c>
    </row>
    <row r="1564" spans="1:4" s="30" customFormat="1" ht="40.5" x14ac:dyDescent="0.2">
      <c r="A1564" s="48">
        <v>411300</v>
      </c>
      <c r="B1564" s="49" t="s">
        <v>89</v>
      </c>
      <c r="C1564" s="58">
        <v>120000</v>
      </c>
      <c r="D1564" s="58">
        <v>0</v>
      </c>
    </row>
    <row r="1565" spans="1:4" s="30" customFormat="1" x14ac:dyDescent="0.2">
      <c r="A1565" s="48">
        <v>411400</v>
      </c>
      <c r="B1565" s="49" t="s">
        <v>90</v>
      </c>
      <c r="C1565" s="58">
        <v>137000</v>
      </c>
      <c r="D1565" s="58">
        <v>0</v>
      </c>
    </row>
    <row r="1566" spans="1:4" s="30" customFormat="1" x14ac:dyDescent="0.2">
      <c r="A1566" s="46">
        <v>412000</v>
      </c>
      <c r="B1566" s="51" t="s">
        <v>209</v>
      </c>
      <c r="C1566" s="45">
        <f>SUM(C1567:C1577)</f>
        <v>357200</v>
      </c>
      <c r="D1566" s="45">
        <f>SUM(D1567:D1577)</f>
        <v>0</v>
      </c>
    </row>
    <row r="1567" spans="1:4" s="30" customFormat="1" x14ac:dyDescent="0.2">
      <c r="A1567" s="56">
        <v>412100</v>
      </c>
      <c r="B1567" s="49" t="s">
        <v>91</v>
      </c>
      <c r="C1567" s="58">
        <v>3000</v>
      </c>
      <c r="D1567" s="58">
        <v>0</v>
      </c>
    </row>
    <row r="1568" spans="1:4" s="30" customFormat="1" x14ac:dyDescent="0.2">
      <c r="A1568" s="48">
        <v>412200</v>
      </c>
      <c r="B1568" s="49" t="s">
        <v>218</v>
      </c>
      <c r="C1568" s="58">
        <v>120000</v>
      </c>
      <c r="D1568" s="58">
        <v>0</v>
      </c>
    </row>
    <row r="1569" spans="1:4" s="30" customFormat="1" x14ac:dyDescent="0.2">
      <c r="A1569" s="48">
        <v>412300</v>
      </c>
      <c r="B1569" s="49" t="s">
        <v>92</v>
      </c>
      <c r="C1569" s="58">
        <v>108000</v>
      </c>
      <c r="D1569" s="58">
        <v>0</v>
      </c>
    </row>
    <row r="1570" spans="1:4" s="30" customFormat="1" x14ac:dyDescent="0.2">
      <c r="A1570" s="48">
        <v>412500</v>
      </c>
      <c r="B1570" s="49" t="s">
        <v>94</v>
      </c>
      <c r="C1570" s="58">
        <v>24000</v>
      </c>
      <c r="D1570" s="58">
        <v>0</v>
      </c>
    </row>
    <row r="1571" spans="1:4" s="30" customFormat="1" x14ac:dyDescent="0.2">
      <c r="A1571" s="48">
        <v>412600</v>
      </c>
      <c r="B1571" s="49" t="s">
        <v>219</v>
      </c>
      <c r="C1571" s="58">
        <v>27000</v>
      </c>
      <c r="D1571" s="58">
        <v>0</v>
      </c>
    </row>
    <row r="1572" spans="1:4" s="30" customFormat="1" x14ac:dyDescent="0.2">
      <c r="A1572" s="48">
        <v>412700</v>
      </c>
      <c r="B1572" s="49" t="s">
        <v>206</v>
      </c>
      <c r="C1572" s="58">
        <v>45000</v>
      </c>
      <c r="D1572" s="58">
        <v>0</v>
      </c>
    </row>
    <row r="1573" spans="1:4" s="30" customFormat="1" x14ac:dyDescent="0.2">
      <c r="A1573" s="48">
        <v>412900</v>
      </c>
      <c r="B1573" s="53" t="s">
        <v>533</v>
      </c>
      <c r="C1573" s="58">
        <v>6000</v>
      </c>
      <c r="D1573" s="58">
        <v>0</v>
      </c>
    </row>
    <row r="1574" spans="1:4" s="30" customFormat="1" x14ac:dyDescent="0.2">
      <c r="A1574" s="48">
        <v>412900</v>
      </c>
      <c r="B1574" s="53" t="s">
        <v>319</v>
      </c>
      <c r="C1574" s="58">
        <v>7000</v>
      </c>
      <c r="D1574" s="58">
        <v>0</v>
      </c>
    </row>
    <row r="1575" spans="1:4" s="30" customFormat="1" x14ac:dyDescent="0.2">
      <c r="A1575" s="48">
        <v>412900</v>
      </c>
      <c r="B1575" s="53" t="s">
        <v>320</v>
      </c>
      <c r="C1575" s="58">
        <v>2200</v>
      </c>
      <c r="D1575" s="58">
        <v>0</v>
      </c>
    </row>
    <row r="1576" spans="1:4" s="30" customFormat="1" x14ac:dyDescent="0.2">
      <c r="A1576" s="48">
        <v>412900</v>
      </c>
      <c r="B1576" s="53" t="s">
        <v>321</v>
      </c>
      <c r="C1576" s="58">
        <v>12000</v>
      </c>
      <c r="D1576" s="58">
        <v>0</v>
      </c>
    </row>
    <row r="1577" spans="1:4" s="30" customFormat="1" x14ac:dyDescent="0.2">
      <c r="A1577" s="48">
        <v>412900</v>
      </c>
      <c r="B1577" s="49" t="s">
        <v>303</v>
      </c>
      <c r="C1577" s="58">
        <v>3000</v>
      </c>
      <c r="D1577" s="58">
        <v>0</v>
      </c>
    </row>
    <row r="1578" spans="1:4" s="30" customFormat="1" x14ac:dyDescent="0.2">
      <c r="A1578" s="46">
        <v>510000</v>
      </c>
      <c r="B1578" s="51" t="s">
        <v>153</v>
      </c>
      <c r="C1578" s="45">
        <f>C1579+C1581</f>
        <v>83000</v>
      </c>
      <c r="D1578" s="45">
        <f>D1579+D1581</f>
        <v>0</v>
      </c>
    </row>
    <row r="1579" spans="1:4" s="30" customFormat="1" x14ac:dyDescent="0.2">
      <c r="A1579" s="46">
        <v>511000</v>
      </c>
      <c r="B1579" s="51" t="s">
        <v>154</v>
      </c>
      <c r="C1579" s="45">
        <f>SUM(C1580:C1580)</f>
        <v>80000</v>
      </c>
      <c r="D1579" s="45">
        <f>SUM(D1580:D1580)</f>
        <v>0</v>
      </c>
    </row>
    <row r="1580" spans="1:4" s="30" customFormat="1" x14ac:dyDescent="0.2">
      <c r="A1580" s="48">
        <v>511300</v>
      </c>
      <c r="B1580" s="49" t="s">
        <v>157</v>
      </c>
      <c r="C1580" s="58">
        <v>80000</v>
      </c>
      <c r="D1580" s="58">
        <v>0</v>
      </c>
    </row>
    <row r="1581" spans="1:4" s="55" customFormat="1" x14ac:dyDescent="0.2">
      <c r="A1581" s="46">
        <v>516000</v>
      </c>
      <c r="B1581" s="51" t="s">
        <v>164</v>
      </c>
      <c r="C1581" s="45">
        <f t="shared" ref="C1581" si="383">C1582</f>
        <v>3000</v>
      </c>
      <c r="D1581" s="45">
        <f t="shared" ref="D1581" si="384">D1582</f>
        <v>0</v>
      </c>
    </row>
    <row r="1582" spans="1:4" s="30" customFormat="1" x14ac:dyDescent="0.2">
      <c r="A1582" s="48">
        <v>516100</v>
      </c>
      <c r="B1582" s="49" t="s">
        <v>164</v>
      </c>
      <c r="C1582" s="58">
        <v>3000</v>
      </c>
      <c r="D1582" s="58">
        <v>0</v>
      </c>
    </row>
    <row r="1583" spans="1:4" s="55" customFormat="1" x14ac:dyDescent="0.2">
      <c r="A1583" s="46">
        <v>630000</v>
      </c>
      <c r="B1583" s="51" t="s">
        <v>194</v>
      </c>
      <c r="C1583" s="45">
        <f>0+C1584</f>
        <v>60000</v>
      </c>
      <c r="D1583" s="45">
        <f>0+D1584</f>
        <v>0</v>
      </c>
    </row>
    <row r="1584" spans="1:4" s="55" customFormat="1" x14ac:dyDescent="0.2">
      <c r="A1584" s="46">
        <v>638000</v>
      </c>
      <c r="B1584" s="51" t="s">
        <v>127</v>
      </c>
      <c r="C1584" s="45">
        <f t="shared" ref="C1584" si="385">C1585</f>
        <v>60000</v>
      </c>
      <c r="D1584" s="45">
        <f t="shared" ref="D1584" si="386">D1585</f>
        <v>0</v>
      </c>
    </row>
    <row r="1585" spans="1:4" s="30" customFormat="1" x14ac:dyDescent="0.2">
      <c r="A1585" s="48">
        <v>638100</v>
      </c>
      <c r="B1585" s="49" t="s">
        <v>199</v>
      </c>
      <c r="C1585" s="58">
        <v>60000</v>
      </c>
      <c r="D1585" s="58">
        <v>0</v>
      </c>
    </row>
    <row r="1586" spans="1:4" s="30" customFormat="1" x14ac:dyDescent="0.2">
      <c r="A1586" s="89"/>
      <c r="B1586" s="83" t="s">
        <v>236</v>
      </c>
      <c r="C1586" s="87">
        <f>C1560+C1578+C1583</f>
        <v>5727200</v>
      </c>
      <c r="D1586" s="87">
        <f>D1560+D1578+D1583</f>
        <v>0</v>
      </c>
    </row>
    <row r="1587" spans="1:4" s="30" customFormat="1" x14ac:dyDescent="0.2">
      <c r="A1587" s="66"/>
      <c r="B1587" s="44"/>
      <c r="C1587" s="67"/>
      <c r="D1587" s="67"/>
    </row>
    <row r="1588" spans="1:4" s="30" customFormat="1" x14ac:dyDescent="0.2">
      <c r="A1588" s="43"/>
      <c r="B1588" s="44"/>
      <c r="C1588" s="50"/>
      <c r="D1588" s="50"/>
    </row>
    <row r="1589" spans="1:4" s="30" customFormat="1" x14ac:dyDescent="0.2">
      <c r="A1589" s="48" t="s">
        <v>601</v>
      </c>
      <c r="B1589" s="51"/>
      <c r="C1589" s="50"/>
      <c r="D1589" s="50"/>
    </row>
    <row r="1590" spans="1:4" s="30" customFormat="1" x14ac:dyDescent="0.2">
      <c r="A1590" s="48" t="s">
        <v>249</v>
      </c>
      <c r="B1590" s="51"/>
      <c r="C1590" s="50"/>
      <c r="D1590" s="50"/>
    </row>
    <row r="1591" spans="1:4" s="30" customFormat="1" x14ac:dyDescent="0.2">
      <c r="A1591" s="48" t="s">
        <v>374</v>
      </c>
      <c r="B1591" s="51"/>
      <c r="C1591" s="50"/>
      <c r="D1591" s="50"/>
    </row>
    <row r="1592" spans="1:4" s="30" customFormat="1" x14ac:dyDescent="0.2">
      <c r="A1592" s="48" t="s">
        <v>532</v>
      </c>
      <c r="B1592" s="51"/>
      <c r="C1592" s="50"/>
      <c r="D1592" s="50"/>
    </row>
    <row r="1593" spans="1:4" s="30" customFormat="1" x14ac:dyDescent="0.2">
      <c r="A1593" s="48"/>
      <c r="B1593" s="79"/>
      <c r="C1593" s="67"/>
      <c r="D1593" s="67"/>
    </row>
    <row r="1594" spans="1:4" s="30" customFormat="1" x14ac:dyDescent="0.2">
      <c r="A1594" s="46">
        <v>410000</v>
      </c>
      <c r="B1594" s="47" t="s">
        <v>87</v>
      </c>
      <c r="C1594" s="45">
        <f t="shared" ref="C1594" si="387">C1595+C1600</f>
        <v>1444599.9999999995</v>
      </c>
      <c r="D1594" s="45">
        <f t="shared" ref="D1594" si="388">D1595+D1600</f>
        <v>0</v>
      </c>
    </row>
    <row r="1595" spans="1:4" s="30" customFormat="1" x14ac:dyDescent="0.2">
      <c r="A1595" s="46">
        <v>411000</v>
      </c>
      <c r="B1595" s="47" t="s">
        <v>204</v>
      </c>
      <c r="C1595" s="45">
        <f t="shared" ref="C1595" si="389">SUM(C1596:C1599)</f>
        <v>1365199.9999999995</v>
      </c>
      <c r="D1595" s="45">
        <f t="shared" ref="D1595" si="390">SUM(D1596:D1599)</f>
        <v>0</v>
      </c>
    </row>
    <row r="1596" spans="1:4" s="30" customFormat="1" x14ac:dyDescent="0.2">
      <c r="A1596" s="48">
        <v>411100</v>
      </c>
      <c r="B1596" s="49" t="s">
        <v>88</v>
      </c>
      <c r="C1596" s="58">
        <v>1260999.9999999995</v>
      </c>
      <c r="D1596" s="58">
        <v>0</v>
      </c>
    </row>
    <row r="1597" spans="1:4" s="30" customFormat="1" x14ac:dyDescent="0.2">
      <c r="A1597" s="48">
        <v>411200</v>
      </c>
      <c r="B1597" s="49" t="s">
        <v>217</v>
      </c>
      <c r="C1597" s="58">
        <v>60000</v>
      </c>
      <c r="D1597" s="58">
        <v>0</v>
      </c>
    </row>
    <row r="1598" spans="1:4" s="30" customFormat="1" ht="40.5" x14ac:dyDescent="0.2">
      <c r="A1598" s="48">
        <v>411300</v>
      </c>
      <c r="B1598" s="49" t="s">
        <v>89</v>
      </c>
      <c r="C1598" s="58">
        <v>25000</v>
      </c>
      <c r="D1598" s="58">
        <v>0</v>
      </c>
    </row>
    <row r="1599" spans="1:4" s="30" customFormat="1" x14ac:dyDescent="0.2">
      <c r="A1599" s="48">
        <v>411400</v>
      </c>
      <c r="B1599" s="49" t="s">
        <v>90</v>
      </c>
      <c r="C1599" s="58">
        <v>19199.999999999967</v>
      </c>
      <c r="D1599" s="58">
        <v>0</v>
      </c>
    </row>
    <row r="1600" spans="1:4" s="30" customFormat="1" x14ac:dyDescent="0.2">
      <c r="A1600" s="46">
        <v>412000</v>
      </c>
      <c r="B1600" s="51" t="s">
        <v>209</v>
      </c>
      <c r="C1600" s="45">
        <f>SUM(C1601:C1609)</f>
        <v>79400</v>
      </c>
      <c r="D1600" s="45">
        <f>SUM(D1601:D1609)</f>
        <v>0</v>
      </c>
    </row>
    <row r="1601" spans="1:4" s="30" customFormat="1" x14ac:dyDescent="0.2">
      <c r="A1601" s="48">
        <v>412200</v>
      </c>
      <c r="B1601" s="49" t="s">
        <v>218</v>
      </c>
      <c r="C1601" s="58">
        <v>30000</v>
      </c>
      <c r="D1601" s="58">
        <v>0</v>
      </c>
    </row>
    <row r="1602" spans="1:4" s="30" customFormat="1" x14ac:dyDescent="0.2">
      <c r="A1602" s="48">
        <v>412300</v>
      </c>
      <c r="B1602" s="49" t="s">
        <v>92</v>
      </c>
      <c r="C1602" s="58">
        <v>7000</v>
      </c>
      <c r="D1602" s="58">
        <v>0</v>
      </c>
    </row>
    <row r="1603" spans="1:4" s="30" customFormat="1" x14ac:dyDescent="0.2">
      <c r="A1603" s="48">
        <v>412500</v>
      </c>
      <c r="B1603" s="49" t="s">
        <v>94</v>
      </c>
      <c r="C1603" s="58">
        <v>10000</v>
      </c>
      <c r="D1603" s="58">
        <v>0</v>
      </c>
    </row>
    <row r="1604" spans="1:4" s="30" customFormat="1" x14ac:dyDescent="0.2">
      <c r="A1604" s="48">
        <v>412600</v>
      </c>
      <c r="B1604" s="49" t="s">
        <v>219</v>
      </c>
      <c r="C1604" s="58">
        <v>16000</v>
      </c>
      <c r="D1604" s="58">
        <v>0</v>
      </c>
    </row>
    <row r="1605" spans="1:4" s="30" customFormat="1" x14ac:dyDescent="0.2">
      <c r="A1605" s="48">
        <v>412700</v>
      </c>
      <c r="B1605" s="49" t="s">
        <v>206</v>
      </c>
      <c r="C1605" s="58">
        <v>9000</v>
      </c>
      <c r="D1605" s="58">
        <v>0</v>
      </c>
    </row>
    <row r="1606" spans="1:4" s="30" customFormat="1" x14ac:dyDescent="0.2">
      <c r="A1606" s="48">
        <v>412900</v>
      </c>
      <c r="B1606" s="53" t="s">
        <v>319</v>
      </c>
      <c r="C1606" s="58">
        <v>2000</v>
      </c>
      <c r="D1606" s="58">
        <v>0</v>
      </c>
    </row>
    <row r="1607" spans="1:4" s="30" customFormat="1" x14ac:dyDescent="0.2">
      <c r="A1607" s="48">
        <v>412900</v>
      </c>
      <c r="B1607" s="53" t="s">
        <v>320</v>
      </c>
      <c r="C1607" s="58">
        <v>2600</v>
      </c>
      <c r="D1607" s="58">
        <v>0</v>
      </c>
    </row>
    <row r="1608" spans="1:4" s="30" customFormat="1" x14ac:dyDescent="0.2">
      <c r="A1608" s="48">
        <v>412900</v>
      </c>
      <c r="B1608" s="53" t="s">
        <v>321</v>
      </c>
      <c r="C1608" s="58">
        <v>2500</v>
      </c>
      <c r="D1608" s="58">
        <v>0</v>
      </c>
    </row>
    <row r="1609" spans="1:4" s="30" customFormat="1" x14ac:dyDescent="0.2">
      <c r="A1609" s="48">
        <v>412900</v>
      </c>
      <c r="B1609" s="49" t="s">
        <v>303</v>
      </c>
      <c r="C1609" s="58">
        <v>300</v>
      </c>
      <c r="D1609" s="58">
        <v>0</v>
      </c>
    </row>
    <row r="1610" spans="1:4" s="30" customFormat="1" x14ac:dyDescent="0.2">
      <c r="A1610" s="46">
        <v>510000</v>
      </c>
      <c r="B1610" s="51" t="s">
        <v>153</v>
      </c>
      <c r="C1610" s="45">
        <f t="shared" ref="C1610" si="391">C1611+C1613</f>
        <v>26500</v>
      </c>
      <c r="D1610" s="45">
        <f t="shared" ref="D1610" si="392">D1611+D1613</f>
        <v>0</v>
      </c>
    </row>
    <row r="1611" spans="1:4" s="30" customFormat="1" x14ac:dyDescent="0.2">
      <c r="A1611" s="46">
        <v>511000</v>
      </c>
      <c r="B1611" s="51" t="s">
        <v>154</v>
      </c>
      <c r="C1611" s="45">
        <f t="shared" ref="C1611" si="393">SUM(C1612:C1612)</f>
        <v>25000</v>
      </c>
      <c r="D1611" s="45">
        <f t="shared" ref="D1611" si="394">SUM(D1612:D1612)</f>
        <v>0</v>
      </c>
    </row>
    <row r="1612" spans="1:4" s="30" customFormat="1" x14ac:dyDescent="0.2">
      <c r="A1612" s="48">
        <v>511300</v>
      </c>
      <c r="B1612" s="49" t="s">
        <v>157</v>
      </c>
      <c r="C1612" s="58">
        <v>25000</v>
      </c>
      <c r="D1612" s="58">
        <v>0</v>
      </c>
    </row>
    <row r="1613" spans="1:4" s="55" customFormat="1" x14ac:dyDescent="0.2">
      <c r="A1613" s="46">
        <v>516000</v>
      </c>
      <c r="B1613" s="51" t="s">
        <v>164</v>
      </c>
      <c r="C1613" s="45">
        <f t="shared" ref="C1613" si="395">C1614</f>
        <v>1500</v>
      </c>
      <c r="D1613" s="45">
        <f t="shared" ref="D1613" si="396">D1614</f>
        <v>0</v>
      </c>
    </row>
    <row r="1614" spans="1:4" s="30" customFormat="1" x14ac:dyDescent="0.2">
      <c r="A1614" s="48">
        <v>516100</v>
      </c>
      <c r="B1614" s="49" t="s">
        <v>164</v>
      </c>
      <c r="C1614" s="58">
        <v>1500</v>
      </c>
      <c r="D1614" s="58">
        <v>0</v>
      </c>
    </row>
    <row r="1615" spans="1:4" s="55" customFormat="1" x14ac:dyDescent="0.2">
      <c r="A1615" s="46">
        <v>630000</v>
      </c>
      <c r="B1615" s="51" t="s">
        <v>194</v>
      </c>
      <c r="C1615" s="45">
        <f>0+C1616</f>
        <v>50000</v>
      </c>
      <c r="D1615" s="45">
        <f>0+D1616</f>
        <v>0</v>
      </c>
    </row>
    <row r="1616" spans="1:4" s="55" customFormat="1" x14ac:dyDescent="0.2">
      <c r="A1616" s="46">
        <v>638000</v>
      </c>
      <c r="B1616" s="51" t="s">
        <v>127</v>
      </c>
      <c r="C1616" s="45">
        <f t="shared" ref="C1616" si="397">C1617</f>
        <v>50000</v>
      </c>
      <c r="D1616" s="45">
        <f t="shared" ref="D1616" si="398">D1617</f>
        <v>0</v>
      </c>
    </row>
    <row r="1617" spans="1:4" s="30" customFormat="1" x14ac:dyDescent="0.2">
      <c r="A1617" s="48">
        <v>638100</v>
      </c>
      <c r="B1617" s="49" t="s">
        <v>199</v>
      </c>
      <c r="C1617" s="58">
        <v>50000</v>
      </c>
      <c r="D1617" s="58">
        <v>0</v>
      </c>
    </row>
    <row r="1618" spans="1:4" s="55" customFormat="1" x14ac:dyDescent="0.2">
      <c r="A1618" s="92"/>
      <c r="B1618" s="51" t="s">
        <v>602</v>
      </c>
      <c r="C1618" s="45">
        <f>C1594+C1610+C1615</f>
        <v>1521099.9999999995</v>
      </c>
      <c r="D1618" s="45">
        <f>D1594+D1610+D1615</f>
        <v>0</v>
      </c>
    </row>
    <row r="1619" spans="1:4" s="30" customFormat="1" x14ac:dyDescent="0.2">
      <c r="A1619" s="48"/>
      <c r="B1619" s="49"/>
      <c r="C1619" s="50"/>
      <c r="D1619" s="50"/>
    </row>
    <row r="1620" spans="1:4" s="30" customFormat="1" x14ac:dyDescent="0.2">
      <c r="A1620" s="48" t="s">
        <v>603</v>
      </c>
      <c r="B1620" s="49"/>
      <c r="C1620" s="50"/>
      <c r="D1620" s="50"/>
    </row>
    <row r="1621" spans="1:4" s="30" customFormat="1" x14ac:dyDescent="0.2">
      <c r="A1621" s="48" t="s">
        <v>249</v>
      </c>
      <c r="B1621" s="49"/>
      <c r="C1621" s="50"/>
      <c r="D1621" s="50"/>
    </row>
    <row r="1622" spans="1:4" s="30" customFormat="1" x14ac:dyDescent="0.2">
      <c r="A1622" s="48" t="s">
        <v>374</v>
      </c>
      <c r="B1622" s="49"/>
      <c r="C1622" s="50"/>
      <c r="D1622" s="50"/>
    </row>
    <row r="1623" spans="1:4" s="30" customFormat="1" x14ac:dyDescent="0.2">
      <c r="A1623" s="48" t="s">
        <v>604</v>
      </c>
      <c r="B1623" s="49"/>
      <c r="C1623" s="50"/>
      <c r="D1623" s="50"/>
    </row>
    <row r="1624" spans="1:4" s="30" customFormat="1" x14ac:dyDescent="0.2">
      <c r="A1624" s="48"/>
      <c r="B1624" s="49"/>
      <c r="C1624" s="50"/>
      <c r="D1624" s="50"/>
    </row>
    <row r="1625" spans="1:4" s="30" customFormat="1" x14ac:dyDescent="0.2">
      <c r="A1625" s="46">
        <v>410000</v>
      </c>
      <c r="B1625" s="47" t="s">
        <v>87</v>
      </c>
      <c r="C1625" s="45">
        <f t="shared" ref="C1625" si="399">C1626+C1631</f>
        <v>2437300</v>
      </c>
      <c r="D1625" s="45">
        <f t="shared" ref="D1625" si="400">D1626+D1631</f>
        <v>0</v>
      </c>
    </row>
    <row r="1626" spans="1:4" s="30" customFormat="1" x14ac:dyDescent="0.2">
      <c r="A1626" s="46">
        <v>411000</v>
      </c>
      <c r="B1626" s="47" t="s">
        <v>204</v>
      </c>
      <c r="C1626" s="45">
        <f t="shared" ref="C1626" si="401">SUM(C1627:C1630)</f>
        <v>2175600</v>
      </c>
      <c r="D1626" s="45">
        <f t="shared" ref="D1626" si="402">SUM(D1627:D1630)</f>
        <v>0</v>
      </c>
    </row>
    <row r="1627" spans="1:4" s="30" customFormat="1" x14ac:dyDescent="0.2">
      <c r="A1627" s="48">
        <v>411100</v>
      </c>
      <c r="B1627" s="49" t="s">
        <v>88</v>
      </c>
      <c r="C1627" s="58">
        <v>2070000</v>
      </c>
      <c r="D1627" s="58">
        <v>0</v>
      </c>
    </row>
    <row r="1628" spans="1:4" s="30" customFormat="1" x14ac:dyDescent="0.2">
      <c r="A1628" s="48">
        <v>411200</v>
      </c>
      <c r="B1628" s="49" t="s">
        <v>217</v>
      </c>
      <c r="C1628" s="58">
        <v>80000</v>
      </c>
      <c r="D1628" s="58">
        <v>0</v>
      </c>
    </row>
    <row r="1629" spans="1:4" s="30" customFormat="1" ht="40.5" x14ac:dyDescent="0.2">
      <c r="A1629" s="48">
        <v>411300</v>
      </c>
      <c r="B1629" s="49" t="s">
        <v>89</v>
      </c>
      <c r="C1629" s="58">
        <v>19600</v>
      </c>
      <c r="D1629" s="58">
        <v>0</v>
      </c>
    </row>
    <row r="1630" spans="1:4" s="30" customFormat="1" x14ac:dyDescent="0.2">
      <c r="A1630" s="48">
        <v>411400</v>
      </c>
      <c r="B1630" s="49" t="s">
        <v>90</v>
      </c>
      <c r="C1630" s="58">
        <v>5999.9999999999982</v>
      </c>
      <c r="D1630" s="58">
        <v>0</v>
      </c>
    </row>
    <row r="1631" spans="1:4" s="30" customFormat="1" x14ac:dyDescent="0.2">
      <c r="A1631" s="46">
        <v>412000</v>
      </c>
      <c r="B1631" s="51" t="s">
        <v>209</v>
      </c>
      <c r="C1631" s="45">
        <f>SUM(C1632:C1641)</f>
        <v>261700</v>
      </c>
      <c r="D1631" s="45">
        <f>SUM(D1632:D1641)</f>
        <v>0</v>
      </c>
    </row>
    <row r="1632" spans="1:4" s="30" customFormat="1" x14ac:dyDescent="0.2">
      <c r="A1632" s="48">
        <v>412200</v>
      </c>
      <c r="B1632" s="49" t="s">
        <v>218</v>
      </c>
      <c r="C1632" s="58">
        <v>67000</v>
      </c>
      <c r="D1632" s="58">
        <v>0</v>
      </c>
    </row>
    <row r="1633" spans="1:4" s="30" customFormat="1" x14ac:dyDescent="0.2">
      <c r="A1633" s="48">
        <v>412300</v>
      </c>
      <c r="B1633" s="49" t="s">
        <v>92</v>
      </c>
      <c r="C1633" s="58">
        <v>15000</v>
      </c>
      <c r="D1633" s="58">
        <v>0</v>
      </c>
    </row>
    <row r="1634" spans="1:4" s="30" customFormat="1" x14ac:dyDescent="0.2">
      <c r="A1634" s="48">
        <v>412500</v>
      </c>
      <c r="B1634" s="49" t="s">
        <v>94</v>
      </c>
      <c r="C1634" s="58">
        <v>20000</v>
      </c>
      <c r="D1634" s="58">
        <v>0</v>
      </c>
    </row>
    <row r="1635" spans="1:4" s="30" customFormat="1" x14ac:dyDescent="0.2">
      <c r="A1635" s="48">
        <v>412600</v>
      </c>
      <c r="B1635" s="49" t="s">
        <v>219</v>
      </c>
      <c r="C1635" s="58">
        <v>48000</v>
      </c>
      <c r="D1635" s="58">
        <v>0</v>
      </c>
    </row>
    <row r="1636" spans="1:4" s="30" customFormat="1" x14ac:dyDescent="0.2">
      <c r="A1636" s="48">
        <v>412700</v>
      </c>
      <c r="B1636" s="49" t="s">
        <v>206</v>
      </c>
      <c r="C1636" s="58">
        <v>100000</v>
      </c>
      <c r="D1636" s="58">
        <v>0</v>
      </c>
    </row>
    <row r="1637" spans="1:4" s="30" customFormat="1" x14ac:dyDescent="0.2">
      <c r="A1637" s="48">
        <v>412900</v>
      </c>
      <c r="B1637" s="53" t="s">
        <v>533</v>
      </c>
      <c r="C1637" s="58">
        <v>500</v>
      </c>
      <c r="D1637" s="58">
        <v>0</v>
      </c>
    </row>
    <row r="1638" spans="1:4" s="30" customFormat="1" x14ac:dyDescent="0.2">
      <c r="A1638" s="48">
        <v>412900</v>
      </c>
      <c r="B1638" s="53" t="s">
        <v>301</v>
      </c>
      <c r="C1638" s="58">
        <v>4000</v>
      </c>
      <c r="D1638" s="58">
        <v>0</v>
      </c>
    </row>
    <row r="1639" spans="1:4" s="30" customFormat="1" x14ac:dyDescent="0.2">
      <c r="A1639" s="48">
        <v>412900</v>
      </c>
      <c r="B1639" s="53" t="s">
        <v>319</v>
      </c>
      <c r="C1639" s="58">
        <v>1700</v>
      </c>
      <c r="D1639" s="58">
        <v>0</v>
      </c>
    </row>
    <row r="1640" spans="1:4" s="30" customFormat="1" x14ac:dyDescent="0.2">
      <c r="A1640" s="48">
        <v>412900</v>
      </c>
      <c r="B1640" s="53" t="s">
        <v>320</v>
      </c>
      <c r="C1640" s="58">
        <v>1000</v>
      </c>
      <c r="D1640" s="58">
        <v>0</v>
      </c>
    </row>
    <row r="1641" spans="1:4" s="30" customFormat="1" x14ac:dyDescent="0.2">
      <c r="A1641" s="48">
        <v>412900</v>
      </c>
      <c r="B1641" s="53" t="s">
        <v>321</v>
      </c>
      <c r="C1641" s="58">
        <v>4500</v>
      </c>
      <c r="D1641" s="58">
        <v>0</v>
      </c>
    </row>
    <row r="1642" spans="1:4" s="30" customFormat="1" x14ac:dyDescent="0.2">
      <c r="A1642" s="46">
        <v>510000</v>
      </c>
      <c r="B1642" s="51" t="s">
        <v>153</v>
      </c>
      <c r="C1642" s="45">
        <f>C1643+C1645</f>
        <v>28000</v>
      </c>
      <c r="D1642" s="45">
        <f>D1643+D1645</f>
        <v>0</v>
      </c>
    </row>
    <row r="1643" spans="1:4" s="30" customFormat="1" x14ac:dyDescent="0.2">
      <c r="A1643" s="46">
        <v>511000</v>
      </c>
      <c r="B1643" s="51" t="s">
        <v>154</v>
      </c>
      <c r="C1643" s="45">
        <f t="shared" ref="C1643" si="403">SUM(C1644:C1644)</f>
        <v>25000</v>
      </c>
      <c r="D1643" s="45">
        <f t="shared" ref="D1643" si="404">SUM(D1644:D1644)</f>
        <v>0</v>
      </c>
    </row>
    <row r="1644" spans="1:4" s="30" customFormat="1" x14ac:dyDescent="0.2">
      <c r="A1644" s="48">
        <v>511300</v>
      </c>
      <c r="B1644" s="49" t="s">
        <v>157</v>
      </c>
      <c r="C1644" s="58">
        <v>25000</v>
      </c>
      <c r="D1644" s="58">
        <v>0</v>
      </c>
    </row>
    <row r="1645" spans="1:4" s="55" customFormat="1" x14ac:dyDescent="0.2">
      <c r="A1645" s="46">
        <v>516000</v>
      </c>
      <c r="B1645" s="51" t="s">
        <v>164</v>
      </c>
      <c r="C1645" s="45">
        <f t="shared" ref="C1645" si="405">C1646</f>
        <v>3000</v>
      </c>
      <c r="D1645" s="45">
        <f t="shared" ref="D1645" si="406">D1646</f>
        <v>0</v>
      </c>
    </row>
    <row r="1646" spans="1:4" s="30" customFormat="1" x14ac:dyDescent="0.2">
      <c r="A1646" s="48">
        <v>516100</v>
      </c>
      <c r="B1646" s="49" t="s">
        <v>164</v>
      </c>
      <c r="C1646" s="58">
        <v>3000</v>
      </c>
      <c r="D1646" s="58">
        <v>0</v>
      </c>
    </row>
    <row r="1647" spans="1:4" s="55" customFormat="1" x14ac:dyDescent="0.2">
      <c r="A1647" s="46">
        <v>630000</v>
      </c>
      <c r="B1647" s="51" t="s">
        <v>194</v>
      </c>
      <c r="C1647" s="45">
        <f>0+C1648</f>
        <v>10000</v>
      </c>
      <c r="D1647" s="45">
        <f>0+D1648</f>
        <v>0</v>
      </c>
    </row>
    <row r="1648" spans="1:4" s="55" customFormat="1" x14ac:dyDescent="0.2">
      <c r="A1648" s="46">
        <v>638000</v>
      </c>
      <c r="B1648" s="51" t="s">
        <v>127</v>
      </c>
      <c r="C1648" s="45">
        <f t="shared" ref="C1648" si="407">C1649</f>
        <v>10000</v>
      </c>
      <c r="D1648" s="45">
        <f t="shared" ref="D1648" si="408">D1649</f>
        <v>0</v>
      </c>
    </row>
    <row r="1649" spans="1:4" s="30" customFormat="1" x14ac:dyDescent="0.2">
      <c r="A1649" s="48">
        <v>638100</v>
      </c>
      <c r="B1649" s="49" t="s">
        <v>199</v>
      </c>
      <c r="C1649" s="58">
        <v>10000</v>
      </c>
      <c r="D1649" s="58">
        <v>0</v>
      </c>
    </row>
    <row r="1650" spans="1:4" s="30" customFormat="1" ht="40.5" x14ac:dyDescent="0.2">
      <c r="A1650" s="92"/>
      <c r="B1650" s="51" t="s">
        <v>605</v>
      </c>
      <c r="C1650" s="45">
        <f>C1625+C1642+C1647</f>
        <v>2475300</v>
      </c>
      <c r="D1650" s="45">
        <f>D1625+D1642+D1647</f>
        <v>0</v>
      </c>
    </row>
    <row r="1651" spans="1:4" s="30" customFormat="1" x14ac:dyDescent="0.2">
      <c r="A1651" s="89"/>
      <c r="B1651" s="83" t="s">
        <v>236</v>
      </c>
      <c r="C1651" s="87">
        <f>C1618+C1650</f>
        <v>3996399.9999999995</v>
      </c>
      <c r="D1651" s="87">
        <f>D1618+D1650</f>
        <v>0</v>
      </c>
    </row>
    <row r="1652" spans="1:4" s="30" customFormat="1" x14ac:dyDescent="0.2">
      <c r="A1652" s="66"/>
      <c r="B1652" s="44"/>
      <c r="C1652" s="67"/>
      <c r="D1652" s="67"/>
    </row>
    <row r="1653" spans="1:4" s="30" customFormat="1" x14ac:dyDescent="0.2">
      <c r="A1653" s="43"/>
      <c r="B1653" s="44"/>
      <c r="C1653" s="50"/>
      <c r="D1653" s="50"/>
    </row>
    <row r="1654" spans="1:4" s="30" customFormat="1" x14ac:dyDescent="0.2">
      <c r="A1654" s="48" t="s">
        <v>606</v>
      </c>
      <c r="B1654" s="51"/>
      <c r="C1654" s="50"/>
      <c r="D1654" s="50"/>
    </row>
    <row r="1655" spans="1:4" s="30" customFormat="1" x14ac:dyDescent="0.2">
      <c r="A1655" s="48" t="s">
        <v>249</v>
      </c>
      <c r="B1655" s="51"/>
      <c r="C1655" s="50"/>
      <c r="D1655" s="50"/>
    </row>
    <row r="1656" spans="1:4" s="30" customFormat="1" x14ac:dyDescent="0.2">
      <c r="A1656" s="48" t="s">
        <v>375</v>
      </c>
      <c r="B1656" s="51"/>
      <c r="C1656" s="50"/>
      <c r="D1656" s="50"/>
    </row>
    <row r="1657" spans="1:4" s="30" customFormat="1" x14ac:dyDescent="0.2">
      <c r="A1657" s="48" t="s">
        <v>532</v>
      </c>
      <c r="B1657" s="51"/>
      <c r="C1657" s="50"/>
      <c r="D1657" s="50"/>
    </row>
    <row r="1658" spans="1:4" s="30" customFormat="1" x14ac:dyDescent="0.2">
      <c r="A1658" s="48"/>
      <c r="B1658" s="79"/>
      <c r="C1658" s="67"/>
      <c r="D1658" s="67"/>
    </row>
    <row r="1659" spans="1:4" s="30" customFormat="1" x14ac:dyDescent="0.2">
      <c r="A1659" s="46">
        <v>410000</v>
      </c>
      <c r="B1659" s="47" t="s">
        <v>87</v>
      </c>
      <c r="C1659" s="45">
        <f>C1660+C1665+C1676</f>
        <v>6323200</v>
      </c>
      <c r="D1659" s="45">
        <f>D1660+D1665+D1676</f>
        <v>0</v>
      </c>
    </row>
    <row r="1660" spans="1:4" s="30" customFormat="1" x14ac:dyDescent="0.2">
      <c r="A1660" s="46">
        <v>411000</v>
      </c>
      <c r="B1660" s="47" t="s">
        <v>204</v>
      </c>
      <c r="C1660" s="45">
        <f t="shared" ref="C1660" si="409">SUM(C1661:C1664)</f>
        <v>5845000</v>
      </c>
      <c r="D1660" s="45">
        <f t="shared" ref="D1660" si="410">SUM(D1661:D1664)</f>
        <v>0</v>
      </c>
    </row>
    <row r="1661" spans="1:4" s="30" customFormat="1" x14ac:dyDescent="0.2">
      <c r="A1661" s="48">
        <v>411100</v>
      </c>
      <c r="B1661" s="49" t="s">
        <v>88</v>
      </c>
      <c r="C1661" s="58">
        <v>5450000</v>
      </c>
      <c r="D1661" s="58">
        <v>0</v>
      </c>
    </row>
    <row r="1662" spans="1:4" s="30" customFormat="1" x14ac:dyDescent="0.2">
      <c r="A1662" s="48">
        <v>411200</v>
      </c>
      <c r="B1662" s="49" t="s">
        <v>217</v>
      </c>
      <c r="C1662" s="58">
        <v>150000</v>
      </c>
      <c r="D1662" s="58">
        <v>0</v>
      </c>
    </row>
    <row r="1663" spans="1:4" s="30" customFormat="1" ht="40.5" x14ac:dyDescent="0.2">
      <c r="A1663" s="48">
        <v>411300</v>
      </c>
      <c r="B1663" s="49" t="s">
        <v>89</v>
      </c>
      <c r="C1663" s="58">
        <v>170000</v>
      </c>
      <c r="D1663" s="58">
        <v>0</v>
      </c>
    </row>
    <row r="1664" spans="1:4" s="30" customFormat="1" x14ac:dyDescent="0.2">
      <c r="A1664" s="48">
        <v>411400</v>
      </c>
      <c r="B1664" s="49" t="s">
        <v>90</v>
      </c>
      <c r="C1664" s="58">
        <v>75000</v>
      </c>
      <c r="D1664" s="58">
        <v>0</v>
      </c>
    </row>
    <row r="1665" spans="1:4" s="30" customFormat="1" x14ac:dyDescent="0.2">
      <c r="A1665" s="46">
        <v>412000</v>
      </c>
      <c r="B1665" s="51" t="s">
        <v>209</v>
      </c>
      <c r="C1665" s="45">
        <f>SUM(C1666:C1675)</f>
        <v>476200</v>
      </c>
      <c r="D1665" s="45">
        <f>SUM(D1666:D1675)</f>
        <v>0</v>
      </c>
    </row>
    <row r="1666" spans="1:4" s="30" customFormat="1" x14ac:dyDescent="0.2">
      <c r="A1666" s="48">
        <v>412100</v>
      </c>
      <c r="B1666" s="49" t="s">
        <v>91</v>
      </c>
      <c r="C1666" s="58">
        <v>50000</v>
      </c>
      <c r="D1666" s="58">
        <v>0</v>
      </c>
    </row>
    <row r="1667" spans="1:4" s="30" customFormat="1" x14ac:dyDescent="0.2">
      <c r="A1667" s="48">
        <v>412200</v>
      </c>
      <c r="B1667" s="49" t="s">
        <v>218</v>
      </c>
      <c r="C1667" s="58">
        <v>182000</v>
      </c>
      <c r="D1667" s="58">
        <v>0</v>
      </c>
    </row>
    <row r="1668" spans="1:4" s="30" customFormat="1" x14ac:dyDescent="0.2">
      <c r="A1668" s="48">
        <v>412300</v>
      </c>
      <c r="B1668" s="49" t="s">
        <v>92</v>
      </c>
      <c r="C1668" s="58">
        <v>65000</v>
      </c>
      <c r="D1668" s="58">
        <v>0</v>
      </c>
    </row>
    <row r="1669" spans="1:4" s="30" customFormat="1" x14ac:dyDescent="0.2">
      <c r="A1669" s="48">
        <v>412500</v>
      </c>
      <c r="B1669" s="49" t="s">
        <v>94</v>
      </c>
      <c r="C1669" s="58">
        <v>37000</v>
      </c>
      <c r="D1669" s="58">
        <v>0</v>
      </c>
    </row>
    <row r="1670" spans="1:4" s="30" customFormat="1" x14ac:dyDescent="0.2">
      <c r="A1670" s="48">
        <v>412600</v>
      </c>
      <c r="B1670" s="49" t="s">
        <v>219</v>
      </c>
      <c r="C1670" s="58">
        <v>65000</v>
      </c>
      <c r="D1670" s="58">
        <v>0</v>
      </c>
    </row>
    <row r="1671" spans="1:4" s="30" customFormat="1" x14ac:dyDescent="0.2">
      <c r="A1671" s="48">
        <v>412700</v>
      </c>
      <c r="B1671" s="49" t="s">
        <v>206</v>
      </c>
      <c r="C1671" s="58">
        <v>40000</v>
      </c>
      <c r="D1671" s="58">
        <v>0</v>
      </c>
    </row>
    <row r="1672" spans="1:4" s="30" customFormat="1" x14ac:dyDescent="0.2">
      <c r="A1672" s="48">
        <v>412900</v>
      </c>
      <c r="B1672" s="53" t="s">
        <v>301</v>
      </c>
      <c r="C1672" s="58">
        <v>15000</v>
      </c>
      <c r="D1672" s="58">
        <v>0</v>
      </c>
    </row>
    <row r="1673" spans="1:4" s="30" customFormat="1" x14ac:dyDescent="0.2">
      <c r="A1673" s="48">
        <v>412900</v>
      </c>
      <c r="B1673" s="53" t="s">
        <v>319</v>
      </c>
      <c r="C1673" s="58">
        <v>1200</v>
      </c>
      <c r="D1673" s="58">
        <v>0</v>
      </c>
    </row>
    <row r="1674" spans="1:4" s="30" customFormat="1" x14ac:dyDescent="0.2">
      <c r="A1674" s="48">
        <v>412900</v>
      </c>
      <c r="B1674" s="53" t="s">
        <v>320</v>
      </c>
      <c r="C1674" s="58">
        <v>9000</v>
      </c>
      <c r="D1674" s="58">
        <v>0</v>
      </c>
    </row>
    <row r="1675" spans="1:4" s="30" customFormat="1" x14ac:dyDescent="0.2">
      <c r="A1675" s="48">
        <v>412900</v>
      </c>
      <c r="B1675" s="53" t="s">
        <v>321</v>
      </c>
      <c r="C1675" s="58">
        <v>12000</v>
      </c>
      <c r="D1675" s="58">
        <v>0</v>
      </c>
    </row>
    <row r="1676" spans="1:4" s="55" customFormat="1" ht="40.5" x14ac:dyDescent="0.2">
      <c r="A1676" s="46">
        <v>418000</v>
      </c>
      <c r="B1676" s="51" t="s">
        <v>213</v>
      </c>
      <c r="C1676" s="45">
        <f t="shared" ref="C1676" si="411">C1677</f>
        <v>2000</v>
      </c>
      <c r="D1676" s="45">
        <f t="shared" ref="D1676" si="412">D1677</f>
        <v>0</v>
      </c>
    </row>
    <row r="1677" spans="1:4" s="30" customFormat="1" x14ac:dyDescent="0.2">
      <c r="A1677" s="48">
        <v>418400</v>
      </c>
      <c r="B1677" s="49" t="s">
        <v>148</v>
      </c>
      <c r="C1677" s="58">
        <v>2000</v>
      </c>
      <c r="D1677" s="58">
        <v>0</v>
      </c>
    </row>
    <row r="1678" spans="1:4" s="30" customFormat="1" x14ac:dyDescent="0.2">
      <c r="A1678" s="46">
        <v>510000</v>
      </c>
      <c r="B1678" s="51" t="s">
        <v>153</v>
      </c>
      <c r="C1678" s="45">
        <f>C1679+C1681</f>
        <v>17000</v>
      </c>
      <c r="D1678" s="45">
        <f>D1679+D1681</f>
        <v>0</v>
      </c>
    </row>
    <row r="1679" spans="1:4" s="30" customFormat="1" x14ac:dyDescent="0.2">
      <c r="A1679" s="46">
        <v>511000</v>
      </c>
      <c r="B1679" s="51" t="s">
        <v>154</v>
      </c>
      <c r="C1679" s="45">
        <f>SUM(C1680:C1680)</f>
        <v>10000</v>
      </c>
      <c r="D1679" s="45">
        <f>SUM(D1680:D1680)</f>
        <v>0</v>
      </c>
    </row>
    <row r="1680" spans="1:4" s="30" customFormat="1" x14ac:dyDescent="0.2">
      <c r="A1680" s="48">
        <v>511300</v>
      </c>
      <c r="B1680" s="49" t="s">
        <v>157</v>
      </c>
      <c r="C1680" s="58">
        <v>10000</v>
      </c>
      <c r="D1680" s="58">
        <v>0</v>
      </c>
    </row>
    <row r="1681" spans="1:4" s="30" customFormat="1" x14ac:dyDescent="0.2">
      <c r="A1681" s="46">
        <v>516000</v>
      </c>
      <c r="B1681" s="51" t="s">
        <v>164</v>
      </c>
      <c r="C1681" s="97">
        <f t="shared" ref="C1681" si="413">C1682</f>
        <v>7000</v>
      </c>
      <c r="D1681" s="97">
        <f t="shared" ref="D1681" si="414">D1682</f>
        <v>0</v>
      </c>
    </row>
    <row r="1682" spans="1:4" s="30" customFormat="1" x14ac:dyDescent="0.2">
      <c r="A1682" s="48">
        <v>516100</v>
      </c>
      <c r="B1682" s="49" t="s">
        <v>164</v>
      </c>
      <c r="C1682" s="58">
        <v>7000</v>
      </c>
      <c r="D1682" s="58">
        <v>0</v>
      </c>
    </row>
    <row r="1683" spans="1:4" s="55" customFormat="1" x14ac:dyDescent="0.2">
      <c r="A1683" s="46">
        <v>630000</v>
      </c>
      <c r="B1683" s="51" t="s">
        <v>194</v>
      </c>
      <c r="C1683" s="45">
        <f>0+C1684</f>
        <v>205000</v>
      </c>
      <c r="D1683" s="45">
        <f>0+D1684</f>
        <v>0</v>
      </c>
    </row>
    <row r="1684" spans="1:4" s="55" customFormat="1" x14ac:dyDescent="0.2">
      <c r="A1684" s="46">
        <v>638000</v>
      </c>
      <c r="B1684" s="51" t="s">
        <v>127</v>
      </c>
      <c r="C1684" s="45">
        <f t="shared" ref="C1684" si="415">C1685</f>
        <v>205000</v>
      </c>
      <c r="D1684" s="45">
        <f t="shared" ref="D1684" si="416">D1685</f>
        <v>0</v>
      </c>
    </row>
    <row r="1685" spans="1:4" s="30" customFormat="1" x14ac:dyDescent="0.2">
      <c r="A1685" s="48">
        <v>638100</v>
      </c>
      <c r="B1685" s="49" t="s">
        <v>199</v>
      </c>
      <c r="C1685" s="58">
        <v>205000</v>
      </c>
      <c r="D1685" s="58">
        <v>0</v>
      </c>
    </row>
    <row r="1686" spans="1:4" s="30" customFormat="1" x14ac:dyDescent="0.2">
      <c r="A1686" s="89"/>
      <c r="B1686" s="83" t="s">
        <v>236</v>
      </c>
      <c r="C1686" s="87">
        <f>C1659+C1678+C1683+0</f>
        <v>6545200</v>
      </c>
      <c r="D1686" s="87">
        <f>D1659+D1678+D1683+0</f>
        <v>0</v>
      </c>
    </row>
    <row r="1687" spans="1:4" s="30" customFormat="1" x14ac:dyDescent="0.2">
      <c r="A1687" s="40"/>
      <c r="B1687" s="51"/>
      <c r="C1687" s="50"/>
      <c r="D1687" s="50"/>
    </row>
    <row r="1688" spans="1:4" s="30" customFormat="1" x14ac:dyDescent="0.2">
      <c r="A1688" s="43"/>
      <c r="B1688" s="44"/>
      <c r="C1688" s="50"/>
      <c r="D1688" s="50"/>
    </row>
    <row r="1689" spans="1:4" s="30" customFormat="1" x14ac:dyDescent="0.2">
      <c r="A1689" s="48" t="s">
        <v>607</v>
      </c>
      <c r="B1689" s="51"/>
      <c r="C1689" s="50"/>
      <c r="D1689" s="50"/>
    </row>
    <row r="1690" spans="1:4" s="30" customFormat="1" x14ac:dyDescent="0.2">
      <c r="A1690" s="48" t="s">
        <v>249</v>
      </c>
      <c r="B1690" s="51"/>
      <c r="C1690" s="50"/>
      <c r="D1690" s="50"/>
    </row>
    <row r="1691" spans="1:4" s="30" customFormat="1" x14ac:dyDescent="0.2">
      <c r="A1691" s="48" t="s">
        <v>371</v>
      </c>
      <c r="B1691" s="51"/>
      <c r="C1691" s="50"/>
      <c r="D1691" s="50"/>
    </row>
    <row r="1692" spans="1:4" s="30" customFormat="1" x14ac:dyDescent="0.2">
      <c r="A1692" s="48" t="s">
        <v>532</v>
      </c>
      <c r="B1692" s="51"/>
      <c r="C1692" s="50"/>
      <c r="D1692" s="50"/>
    </row>
    <row r="1693" spans="1:4" s="30" customFormat="1" x14ac:dyDescent="0.2">
      <c r="A1693" s="48"/>
      <c r="B1693" s="79"/>
      <c r="C1693" s="67"/>
      <c r="D1693" s="67"/>
    </row>
    <row r="1694" spans="1:4" s="30" customFormat="1" x14ac:dyDescent="0.2">
      <c r="A1694" s="46">
        <v>410000</v>
      </c>
      <c r="B1694" s="47" t="s">
        <v>87</v>
      </c>
      <c r="C1694" s="45">
        <f t="shared" ref="C1694" si="417">C1695+C1700</f>
        <v>743999.99999999965</v>
      </c>
      <c r="D1694" s="45">
        <f t="shared" ref="D1694" si="418">D1695+D1700</f>
        <v>0</v>
      </c>
    </row>
    <row r="1695" spans="1:4" s="30" customFormat="1" x14ac:dyDescent="0.2">
      <c r="A1695" s="46">
        <v>411000</v>
      </c>
      <c r="B1695" s="47" t="s">
        <v>204</v>
      </c>
      <c r="C1695" s="45">
        <f t="shared" ref="C1695" si="419">SUM(C1696:C1699)</f>
        <v>611399.99999999965</v>
      </c>
      <c r="D1695" s="45">
        <f t="shared" ref="D1695" si="420">SUM(D1696:D1699)</f>
        <v>0</v>
      </c>
    </row>
    <row r="1696" spans="1:4" s="30" customFormat="1" x14ac:dyDescent="0.2">
      <c r="A1696" s="48">
        <v>411100</v>
      </c>
      <c r="B1696" s="49" t="s">
        <v>88</v>
      </c>
      <c r="C1696" s="58">
        <v>575999.99999999965</v>
      </c>
      <c r="D1696" s="58">
        <v>0</v>
      </c>
    </row>
    <row r="1697" spans="1:4" s="30" customFormat="1" x14ac:dyDescent="0.2">
      <c r="A1697" s="48">
        <v>411200</v>
      </c>
      <c r="B1697" s="49" t="s">
        <v>217</v>
      </c>
      <c r="C1697" s="58">
        <v>16200</v>
      </c>
      <c r="D1697" s="58">
        <v>0</v>
      </c>
    </row>
    <row r="1698" spans="1:4" s="30" customFormat="1" ht="40.5" x14ac:dyDescent="0.2">
      <c r="A1698" s="48">
        <v>411300</v>
      </c>
      <c r="B1698" s="49" t="s">
        <v>89</v>
      </c>
      <c r="C1698" s="58">
        <v>9200</v>
      </c>
      <c r="D1698" s="58">
        <v>0</v>
      </c>
    </row>
    <row r="1699" spans="1:4" s="30" customFormat="1" x14ac:dyDescent="0.2">
      <c r="A1699" s="48">
        <v>411400</v>
      </c>
      <c r="B1699" s="49" t="s">
        <v>90</v>
      </c>
      <c r="C1699" s="58">
        <v>10000</v>
      </c>
      <c r="D1699" s="58">
        <v>0</v>
      </c>
    </row>
    <row r="1700" spans="1:4" s="30" customFormat="1" x14ac:dyDescent="0.2">
      <c r="A1700" s="46">
        <v>412000</v>
      </c>
      <c r="B1700" s="51" t="s">
        <v>209</v>
      </c>
      <c r="C1700" s="45">
        <f>SUM(C1701:C1711)</f>
        <v>132600</v>
      </c>
      <c r="D1700" s="45">
        <f>SUM(D1701:D1711)</f>
        <v>0</v>
      </c>
    </row>
    <row r="1701" spans="1:4" s="30" customFormat="1" x14ac:dyDescent="0.2">
      <c r="A1701" s="48">
        <v>412100</v>
      </c>
      <c r="B1701" s="49" t="s">
        <v>91</v>
      </c>
      <c r="C1701" s="58">
        <v>1000</v>
      </c>
      <c r="D1701" s="58">
        <v>0</v>
      </c>
    </row>
    <row r="1702" spans="1:4" s="30" customFormat="1" x14ac:dyDescent="0.2">
      <c r="A1702" s="48">
        <v>412200</v>
      </c>
      <c r="B1702" s="49" t="s">
        <v>218</v>
      </c>
      <c r="C1702" s="58">
        <v>35000</v>
      </c>
      <c r="D1702" s="58">
        <v>0</v>
      </c>
    </row>
    <row r="1703" spans="1:4" s="30" customFormat="1" x14ac:dyDescent="0.2">
      <c r="A1703" s="48">
        <v>412300</v>
      </c>
      <c r="B1703" s="49" t="s">
        <v>92</v>
      </c>
      <c r="C1703" s="58">
        <v>5999.9999999999991</v>
      </c>
      <c r="D1703" s="58">
        <v>0</v>
      </c>
    </row>
    <row r="1704" spans="1:4" s="30" customFormat="1" x14ac:dyDescent="0.2">
      <c r="A1704" s="48">
        <v>412500</v>
      </c>
      <c r="B1704" s="49" t="s">
        <v>94</v>
      </c>
      <c r="C1704" s="58">
        <v>6000</v>
      </c>
      <c r="D1704" s="58">
        <v>0</v>
      </c>
    </row>
    <row r="1705" spans="1:4" s="30" customFormat="1" x14ac:dyDescent="0.2">
      <c r="A1705" s="48">
        <v>412600</v>
      </c>
      <c r="B1705" s="49" t="s">
        <v>219</v>
      </c>
      <c r="C1705" s="58">
        <v>12000</v>
      </c>
      <c r="D1705" s="58">
        <v>0</v>
      </c>
    </row>
    <row r="1706" spans="1:4" s="30" customFormat="1" x14ac:dyDescent="0.2">
      <c r="A1706" s="48">
        <v>412700</v>
      </c>
      <c r="B1706" s="49" t="s">
        <v>206</v>
      </c>
      <c r="C1706" s="58">
        <v>16300</v>
      </c>
      <c r="D1706" s="58">
        <v>0</v>
      </c>
    </row>
    <row r="1707" spans="1:4" s="30" customFormat="1" x14ac:dyDescent="0.2">
      <c r="A1707" s="48">
        <v>412900</v>
      </c>
      <c r="B1707" s="53" t="s">
        <v>533</v>
      </c>
      <c r="C1707" s="58">
        <v>500</v>
      </c>
      <c r="D1707" s="58">
        <v>0</v>
      </c>
    </row>
    <row r="1708" spans="1:4" s="30" customFormat="1" x14ac:dyDescent="0.2">
      <c r="A1708" s="48">
        <v>412900</v>
      </c>
      <c r="B1708" s="53" t="s">
        <v>301</v>
      </c>
      <c r="C1708" s="58">
        <v>50000</v>
      </c>
      <c r="D1708" s="58">
        <v>0</v>
      </c>
    </row>
    <row r="1709" spans="1:4" s="30" customFormat="1" x14ac:dyDescent="0.2">
      <c r="A1709" s="48">
        <v>412900</v>
      </c>
      <c r="B1709" s="53" t="s">
        <v>319</v>
      </c>
      <c r="C1709" s="58">
        <v>1000</v>
      </c>
      <c r="D1709" s="58">
        <v>0</v>
      </c>
    </row>
    <row r="1710" spans="1:4" s="30" customFormat="1" x14ac:dyDescent="0.2">
      <c r="A1710" s="48">
        <v>412900</v>
      </c>
      <c r="B1710" s="53" t="s">
        <v>320</v>
      </c>
      <c r="C1710" s="58">
        <v>3000</v>
      </c>
      <c r="D1710" s="58">
        <v>0</v>
      </c>
    </row>
    <row r="1711" spans="1:4" s="30" customFormat="1" x14ac:dyDescent="0.2">
      <c r="A1711" s="48">
        <v>412900</v>
      </c>
      <c r="B1711" s="53" t="s">
        <v>321</v>
      </c>
      <c r="C1711" s="58">
        <v>1800</v>
      </c>
      <c r="D1711" s="58">
        <v>0</v>
      </c>
    </row>
    <row r="1712" spans="1:4" s="55" customFormat="1" x14ac:dyDescent="0.2">
      <c r="A1712" s="46">
        <v>510000</v>
      </c>
      <c r="B1712" s="51" t="s">
        <v>153</v>
      </c>
      <c r="C1712" s="45">
        <f>C1713+C1715</f>
        <v>61000</v>
      </c>
      <c r="D1712" s="45">
        <f>D1713+D1715</f>
        <v>0</v>
      </c>
    </row>
    <row r="1713" spans="1:4" s="55" customFormat="1" x14ac:dyDescent="0.2">
      <c r="A1713" s="46">
        <v>511000</v>
      </c>
      <c r="B1713" s="51" t="s">
        <v>154</v>
      </c>
      <c r="C1713" s="45">
        <f>C1714+0</f>
        <v>60000</v>
      </c>
      <c r="D1713" s="45">
        <f>D1714+0</f>
        <v>0</v>
      </c>
    </row>
    <row r="1714" spans="1:4" s="30" customFormat="1" x14ac:dyDescent="0.2">
      <c r="A1714" s="48">
        <v>511300</v>
      </c>
      <c r="B1714" s="49" t="s">
        <v>157</v>
      </c>
      <c r="C1714" s="58">
        <v>60000</v>
      </c>
      <c r="D1714" s="58">
        <v>0</v>
      </c>
    </row>
    <row r="1715" spans="1:4" s="55" customFormat="1" x14ac:dyDescent="0.2">
      <c r="A1715" s="46">
        <v>516000</v>
      </c>
      <c r="B1715" s="51" t="s">
        <v>164</v>
      </c>
      <c r="C1715" s="45">
        <f t="shared" ref="C1715" si="421">C1716</f>
        <v>1000</v>
      </c>
      <c r="D1715" s="45">
        <f t="shared" ref="D1715" si="422">D1716</f>
        <v>0</v>
      </c>
    </row>
    <row r="1716" spans="1:4" s="30" customFormat="1" x14ac:dyDescent="0.2">
      <c r="A1716" s="48">
        <v>516100</v>
      </c>
      <c r="B1716" s="49" t="s">
        <v>164</v>
      </c>
      <c r="C1716" s="58">
        <v>1000</v>
      </c>
      <c r="D1716" s="58">
        <v>0</v>
      </c>
    </row>
    <row r="1717" spans="1:4" s="30" customFormat="1" x14ac:dyDescent="0.2">
      <c r="A1717" s="89"/>
      <c r="B1717" s="83" t="s">
        <v>236</v>
      </c>
      <c r="C1717" s="87">
        <f>C1694+C1712+0</f>
        <v>804999.99999999965</v>
      </c>
      <c r="D1717" s="87">
        <f>D1694+D1712+0</f>
        <v>0</v>
      </c>
    </row>
    <row r="1718" spans="1:4" s="30" customFormat="1" x14ac:dyDescent="0.2">
      <c r="A1718" s="66"/>
      <c r="B1718" s="44"/>
      <c r="C1718" s="67"/>
      <c r="D1718" s="67"/>
    </row>
    <row r="1719" spans="1:4" s="30" customFormat="1" x14ac:dyDescent="0.2">
      <c r="A1719" s="43"/>
      <c r="B1719" s="44"/>
      <c r="C1719" s="50"/>
      <c r="D1719" s="50"/>
    </row>
    <row r="1720" spans="1:4" s="30" customFormat="1" x14ac:dyDescent="0.2">
      <c r="A1720" s="48" t="s">
        <v>608</v>
      </c>
      <c r="B1720" s="49"/>
      <c r="C1720" s="50"/>
      <c r="D1720" s="50"/>
    </row>
    <row r="1721" spans="1:4" s="30" customFormat="1" x14ac:dyDescent="0.2">
      <c r="A1721" s="48" t="s">
        <v>249</v>
      </c>
      <c r="B1721" s="49"/>
      <c r="C1721" s="50"/>
      <c r="D1721" s="50" t="s">
        <v>2</v>
      </c>
    </row>
    <row r="1722" spans="1:4" s="30" customFormat="1" x14ac:dyDescent="0.2">
      <c r="A1722" s="48" t="s">
        <v>376</v>
      </c>
      <c r="B1722" s="51"/>
      <c r="C1722" s="50"/>
      <c r="D1722" s="50"/>
    </row>
    <row r="1723" spans="1:4" s="30" customFormat="1" x14ac:dyDescent="0.2">
      <c r="A1723" s="48" t="s">
        <v>532</v>
      </c>
      <c r="B1723" s="51"/>
      <c r="C1723" s="50"/>
      <c r="D1723" s="50"/>
    </row>
    <row r="1724" spans="1:4" s="30" customFormat="1" x14ac:dyDescent="0.2">
      <c r="A1724" s="48"/>
      <c r="B1724" s="79"/>
      <c r="C1724" s="67"/>
      <c r="D1724" s="67"/>
    </row>
    <row r="1725" spans="1:4" s="30" customFormat="1" x14ac:dyDescent="0.2">
      <c r="A1725" s="46">
        <v>410000</v>
      </c>
      <c r="B1725" s="47" t="s">
        <v>87</v>
      </c>
      <c r="C1725" s="45">
        <f t="shared" ref="C1725" si="423">C1726+C1731</f>
        <v>9112800.0000000037</v>
      </c>
      <c r="D1725" s="45">
        <f t="shared" ref="D1725" si="424">D1726+D1731</f>
        <v>0</v>
      </c>
    </row>
    <row r="1726" spans="1:4" s="30" customFormat="1" x14ac:dyDescent="0.2">
      <c r="A1726" s="46">
        <v>411000</v>
      </c>
      <c r="B1726" s="47" t="s">
        <v>204</v>
      </c>
      <c r="C1726" s="45">
        <f t="shared" ref="C1726" si="425">SUM(C1727:C1730)</f>
        <v>8675000.0000000037</v>
      </c>
      <c r="D1726" s="45">
        <f t="shared" ref="D1726" si="426">SUM(D1727:D1730)</f>
        <v>0</v>
      </c>
    </row>
    <row r="1727" spans="1:4" s="30" customFormat="1" x14ac:dyDescent="0.2">
      <c r="A1727" s="48">
        <v>411100</v>
      </c>
      <c r="B1727" s="49" t="s">
        <v>88</v>
      </c>
      <c r="C1727" s="58">
        <v>7985000.0000000028</v>
      </c>
      <c r="D1727" s="58">
        <v>0</v>
      </c>
    </row>
    <row r="1728" spans="1:4" s="30" customFormat="1" x14ac:dyDescent="0.2">
      <c r="A1728" s="48">
        <v>411200</v>
      </c>
      <c r="B1728" s="49" t="s">
        <v>217</v>
      </c>
      <c r="C1728" s="58">
        <v>420000</v>
      </c>
      <c r="D1728" s="58">
        <v>0</v>
      </c>
    </row>
    <row r="1729" spans="1:4" s="30" customFormat="1" ht="40.5" x14ac:dyDescent="0.2">
      <c r="A1729" s="48">
        <v>411300</v>
      </c>
      <c r="B1729" s="49" t="s">
        <v>89</v>
      </c>
      <c r="C1729" s="58">
        <v>145000</v>
      </c>
      <c r="D1729" s="58">
        <v>0</v>
      </c>
    </row>
    <row r="1730" spans="1:4" s="30" customFormat="1" x14ac:dyDescent="0.2">
      <c r="A1730" s="48">
        <v>411400</v>
      </c>
      <c r="B1730" s="49" t="s">
        <v>90</v>
      </c>
      <c r="C1730" s="58">
        <v>125000</v>
      </c>
      <c r="D1730" s="58">
        <v>0</v>
      </c>
    </row>
    <row r="1731" spans="1:4" s="30" customFormat="1" x14ac:dyDescent="0.2">
      <c r="A1731" s="46">
        <v>412000</v>
      </c>
      <c r="B1731" s="51" t="s">
        <v>209</v>
      </c>
      <c r="C1731" s="45">
        <f>SUM(C1732:C1741)</f>
        <v>437800</v>
      </c>
      <c r="D1731" s="45">
        <f>SUM(D1732:D1741)</f>
        <v>0</v>
      </c>
    </row>
    <row r="1732" spans="1:4" s="30" customFormat="1" x14ac:dyDescent="0.2">
      <c r="A1732" s="48">
        <v>412100</v>
      </c>
      <c r="B1732" s="49" t="s">
        <v>91</v>
      </c>
      <c r="C1732" s="58">
        <v>6000</v>
      </c>
      <c r="D1732" s="58">
        <v>0</v>
      </c>
    </row>
    <row r="1733" spans="1:4" s="30" customFormat="1" x14ac:dyDescent="0.2">
      <c r="A1733" s="48">
        <v>412200</v>
      </c>
      <c r="B1733" s="49" t="s">
        <v>218</v>
      </c>
      <c r="C1733" s="58">
        <v>32000</v>
      </c>
      <c r="D1733" s="58">
        <v>0</v>
      </c>
    </row>
    <row r="1734" spans="1:4" s="30" customFormat="1" x14ac:dyDescent="0.2">
      <c r="A1734" s="48">
        <v>412300</v>
      </c>
      <c r="B1734" s="49" t="s">
        <v>92</v>
      </c>
      <c r="C1734" s="58">
        <v>35000</v>
      </c>
      <c r="D1734" s="58">
        <v>0</v>
      </c>
    </row>
    <row r="1735" spans="1:4" s="30" customFormat="1" x14ac:dyDescent="0.2">
      <c r="A1735" s="48">
        <v>412500</v>
      </c>
      <c r="B1735" s="49" t="s">
        <v>94</v>
      </c>
      <c r="C1735" s="58">
        <v>75000</v>
      </c>
      <c r="D1735" s="58">
        <v>0</v>
      </c>
    </row>
    <row r="1736" spans="1:4" s="30" customFormat="1" x14ac:dyDescent="0.2">
      <c r="A1736" s="48">
        <v>412600</v>
      </c>
      <c r="B1736" s="49" t="s">
        <v>219</v>
      </c>
      <c r="C1736" s="58">
        <v>185000</v>
      </c>
      <c r="D1736" s="58">
        <v>0</v>
      </c>
    </row>
    <row r="1737" spans="1:4" s="30" customFormat="1" x14ac:dyDescent="0.2">
      <c r="A1737" s="48">
        <v>412700</v>
      </c>
      <c r="B1737" s="49" t="s">
        <v>206</v>
      </c>
      <c r="C1737" s="58">
        <v>60000</v>
      </c>
      <c r="D1737" s="58">
        <v>0</v>
      </c>
    </row>
    <row r="1738" spans="1:4" s="30" customFormat="1" x14ac:dyDescent="0.2">
      <c r="A1738" s="48">
        <v>412900</v>
      </c>
      <c r="B1738" s="49" t="s">
        <v>319</v>
      </c>
      <c r="C1738" s="58">
        <v>800</v>
      </c>
      <c r="D1738" s="58">
        <v>0</v>
      </c>
    </row>
    <row r="1739" spans="1:4" s="30" customFormat="1" x14ac:dyDescent="0.2">
      <c r="A1739" s="48">
        <v>412900</v>
      </c>
      <c r="B1739" s="53" t="s">
        <v>320</v>
      </c>
      <c r="C1739" s="58">
        <v>19000</v>
      </c>
      <c r="D1739" s="58">
        <v>0</v>
      </c>
    </row>
    <row r="1740" spans="1:4" s="30" customFormat="1" x14ac:dyDescent="0.2">
      <c r="A1740" s="48">
        <v>412900</v>
      </c>
      <c r="B1740" s="53" t="s">
        <v>321</v>
      </c>
      <c r="C1740" s="58">
        <v>17000</v>
      </c>
      <c r="D1740" s="58">
        <v>0</v>
      </c>
    </row>
    <row r="1741" spans="1:4" s="30" customFormat="1" x14ac:dyDescent="0.2">
      <c r="A1741" s="48">
        <v>412900</v>
      </c>
      <c r="B1741" s="49" t="s">
        <v>303</v>
      </c>
      <c r="C1741" s="58">
        <v>8000</v>
      </c>
      <c r="D1741" s="58">
        <v>0</v>
      </c>
    </row>
    <row r="1742" spans="1:4" s="30" customFormat="1" x14ac:dyDescent="0.2">
      <c r="A1742" s="46">
        <v>510000</v>
      </c>
      <c r="B1742" s="51" t="s">
        <v>153</v>
      </c>
      <c r="C1742" s="45">
        <f t="shared" ref="C1742" si="427">C1743+C1745</f>
        <v>290000</v>
      </c>
      <c r="D1742" s="45">
        <f t="shared" ref="D1742" si="428">D1743+D1745</f>
        <v>0</v>
      </c>
    </row>
    <row r="1743" spans="1:4" s="30" customFormat="1" x14ac:dyDescent="0.2">
      <c r="A1743" s="46">
        <v>511000</v>
      </c>
      <c r="B1743" s="51" t="s">
        <v>154</v>
      </c>
      <c r="C1743" s="45">
        <f t="shared" ref="C1743" si="429">SUM(C1744:C1744)</f>
        <v>120000</v>
      </c>
      <c r="D1743" s="45">
        <f t="shared" ref="D1743" si="430">SUM(D1744:D1744)</f>
        <v>0</v>
      </c>
    </row>
    <row r="1744" spans="1:4" s="30" customFormat="1" x14ac:dyDescent="0.2">
      <c r="A1744" s="48">
        <v>511300</v>
      </c>
      <c r="B1744" s="49" t="s">
        <v>157</v>
      </c>
      <c r="C1744" s="58">
        <v>120000</v>
      </c>
      <c r="D1744" s="58">
        <v>0</v>
      </c>
    </row>
    <row r="1745" spans="1:4" s="55" customFormat="1" x14ac:dyDescent="0.2">
      <c r="A1745" s="46">
        <v>516000</v>
      </c>
      <c r="B1745" s="51" t="s">
        <v>164</v>
      </c>
      <c r="C1745" s="45">
        <f t="shared" ref="C1745" si="431">C1746</f>
        <v>170000</v>
      </c>
      <c r="D1745" s="45">
        <f t="shared" ref="D1745" si="432">D1746</f>
        <v>0</v>
      </c>
    </row>
    <row r="1746" spans="1:4" s="30" customFormat="1" x14ac:dyDescent="0.2">
      <c r="A1746" s="48">
        <v>516100</v>
      </c>
      <c r="B1746" s="49" t="s">
        <v>164</v>
      </c>
      <c r="C1746" s="58">
        <v>170000</v>
      </c>
      <c r="D1746" s="58">
        <v>0</v>
      </c>
    </row>
    <row r="1747" spans="1:4" s="55" customFormat="1" x14ac:dyDescent="0.2">
      <c r="A1747" s="46">
        <v>630000</v>
      </c>
      <c r="B1747" s="51" t="s">
        <v>194</v>
      </c>
      <c r="C1747" s="45">
        <f>0+C1748</f>
        <v>100000</v>
      </c>
      <c r="D1747" s="45">
        <f>0+D1748</f>
        <v>0</v>
      </c>
    </row>
    <row r="1748" spans="1:4" s="55" customFormat="1" x14ac:dyDescent="0.2">
      <c r="A1748" s="46">
        <v>638000</v>
      </c>
      <c r="B1748" s="51" t="s">
        <v>127</v>
      </c>
      <c r="C1748" s="45">
        <f t="shared" ref="C1748" si="433">C1749</f>
        <v>100000</v>
      </c>
      <c r="D1748" s="45">
        <f t="shared" ref="D1748" si="434">D1749</f>
        <v>0</v>
      </c>
    </row>
    <row r="1749" spans="1:4" s="30" customFormat="1" x14ac:dyDescent="0.2">
      <c r="A1749" s="48">
        <v>638100</v>
      </c>
      <c r="B1749" s="49" t="s">
        <v>199</v>
      </c>
      <c r="C1749" s="58">
        <v>100000</v>
      </c>
      <c r="D1749" s="58">
        <v>0</v>
      </c>
    </row>
    <row r="1750" spans="1:4" s="30" customFormat="1" x14ac:dyDescent="0.2">
      <c r="A1750" s="89"/>
      <c r="B1750" s="83" t="s">
        <v>236</v>
      </c>
      <c r="C1750" s="87">
        <f>C1725+C1742+C1747</f>
        <v>9502800.0000000037</v>
      </c>
      <c r="D1750" s="87">
        <f>D1725+D1742+D1747</f>
        <v>0</v>
      </c>
    </row>
    <row r="1751" spans="1:4" s="30" customFormat="1" x14ac:dyDescent="0.2">
      <c r="A1751" s="66"/>
      <c r="B1751" s="44"/>
      <c r="C1751" s="67"/>
      <c r="D1751" s="67"/>
    </row>
    <row r="1752" spans="1:4" s="30" customFormat="1" x14ac:dyDescent="0.2">
      <c r="A1752" s="43"/>
      <c r="B1752" s="44"/>
      <c r="C1752" s="50"/>
      <c r="D1752" s="50"/>
    </row>
    <row r="1753" spans="1:4" s="30" customFormat="1" x14ac:dyDescent="0.2">
      <c r="A1753" s="48" t="s">
        <v>609</v>
      </c>
      <c r="B1753" s="51"/>
      <c r="C1753" s="50"/>
      <c r="D1753" s="50"/>
    </row>
    <row r="1754" spans="1:4" s="30" customFormat="1" x14ac:dyDescent="0.2">
      <c r="A1754" s="48" t="s">
        <v>249</v>
      </c>
      <c r="B1754" s="51"/>
      <c r="C1754" s="50"/>
      <c r="D1754" s="50"/>
    </row>
    <row r="1755" spans="1:4" s="30" customFormat="1" x14ac:dyDescent="0.2">
      <c r="A1755" s="48" t="s">
        <v>377</v>
      </c>
      <c r="B1755" s="51"/>
      <c r="C1755" s="50"/>
      <c r="D1755" s="50"/>
    </row>
    <row r="1756" spans="1:4" s="30" customFormat="1" x14ac:dyDescent="0.2">
      <c r="A1756" s="48" t="s">
        <v>532</v>
      </c>
      <c r="B1756" s="51"/>
      <c r="C1756" s="50"/>
      <c r="D1756" s="50"/>
    </row>
    <row r="1757" spans="1:4" s="30" customFormat="1" x14ac:dyDescent="0.2">
      <c r="A1757" s="48"/>
      <c r="B1757" s="79"/>
      <c r="C1757" s="67"/>
      <c r="D1757" s="67"/>
    </row>
    <row r="1758" spans="1:4" s="30" customFormat="1" x14ac:dyDescent="0.2">
      <c r="A1758" s="46">
        <v>410000</v>
      </c>
      <c r="B1758" s="47" t="s">
        <v>87</v>
      </c>
      <c r="C1758" s="45">
        <f>C1759+C1764+0</f>
        <v>5483000</v>
      </c>
      <c r="D1758" s="45">
        <f>D1759+D1764+0</f>
        <v>0</v>
      </c>
    </row>
    <row r="1759" spans="1:4" s="30" customFormat="1" x14ac:dyDescent="0.2">
      <c r="A1759" s="46">
        <v>411000</v>
      </c>
      <c r="B1759" s="47" t="s">
        <v>204</v>
      </c>
      <c r="C1759" s="45">
        <f t="shared" ref="C1759" si="435">SUM(C1760:C1763)</f>
        <v>5009000</v>
      </c>
      <c r="D1759" s="45">
        <f t="shared" ref="D1759" si="436">SUM(D1760:D1763)</f>
        <v>0</v>
      </c>
    </row>
    <row r="1760" spans="1:4" s="30" customFormat="1" x14ac:dyDescent="0.2">
      <c r="A1760" s="48">
        <v>411100</v>
      </c>
      <c r="B1760" s="49" t="s">
        <v>88</v>
      </c>
      <c r="C1760" s="58">
        <v>4630000</v>
      </c>
      <c r="D1760" s="58">
        <v>0</v>
      </c>
    </row>
    <row r="1761" spans="1:4" s="30" customFormat="1" x14ac:dyDescent="0.2">
      <c r="A1761" s="48">
        <v>411200</v>
      </c>
      <c r="B1761" s="49" t="s">
        <v>217</v>
      </c>
      <c r="C1761" s="58">
        <v>211000</v>
      </c>
      <c r="D1761" s="58">
        <v>0</v>
      </c>
    </row>
    <row r="1762" spans="1:4" s="30" customFormat="1" ht="40.5" x14ac:dyDescent="0.2">
      <c r="A1762" s="48">
        <v>411300</v>
      </c>
      <c r="B1762" s="49" t="s">
        <v>89</v>
      </c>
      <c r="C1762" s="58">
        <v>130000</v>
      </c>
      <c r="D1762" s="58">
        <v>0</v>
      </c>
    </row>
    <row r="1763" spans="1:4" s="30" customFormat="1" x14ac:dyDescent="0.2">
      <c r="A1763" s="48">
        <v>411400</v>
      </c>
      <c r="B1763" s="49" t="s">
        <v>90</v>
      </c>
      <c r="C1763" s="58">
        <v>38000</v>
      </c>
      <c r="D1763" s="58">
        <v>0</v>
      </c>
    </row>
    <row r="1764" spans="1:4" s="30" customFormat="1" x14ac:dyDescent="0.2">
      <c r="A1764" s="46">
        <v>412000</v>
      </c>
      <c r="B1764" s="51" t="s">
        <v>209</v>
      </c>
      <c r="C1764" s="45">
        <f>SUM(C1765:C1773)</f>
        <v>474000</v>
      </c>
      <c r="D1764" s="45">
        <f>SUM(D1765:D1773)</f>
        <v>0</v>
      </c>
    </row>
    <row r="1765" spans="1:4" s="30" customFormat="1" x14ac:dyDescent="0.2">
      <c r="A1765" s="48">
        <v>412200</v>
      </c>
      <c r="B1765" s="49" t="s">
        <v>218</v>
      </c>
      <c r="C1765" s="58">
        <v>150000</v>
      </c>
      <c r="D1765" s="58">
        <v>0</v>
      </c>
    </row>
    <row r="1766" spans="1:4" s="30" customFormat="1" x14ac:dyDescent="0.2">
      <c r="A1766" s="48">
        <v>412300</v>
      </c>
      <c r="B1766" s="49" t="s">
        <v>92</v>
      </c>
      <c r="C1766" s="58">
        <v>29000</v>
      </c>
      <c r="D1766" s="58">
        <v>0</v>
      </c>
    </row>
    <row r="1767" spans="1:4" s="30" customFormat="1" x14ac:dyDescent="0.2">
      <c r="A1767" s="48">
        <v>412500</v>
      </c>
      <c r="B1767" s="49" t="s">
        <v>94</v>
      </c>
      <c r="C1767" s="58">
        <v>25000</v>
      </c>
      <c r="D1767" s="58">
        <v>0</v>
      </c>
    </row>
    <row r="1768" spans="1:4" s="30" customFormat="1" x14ac:dyDescent="0.2">
      <c r="A1768" s="48">
        <v>412600</v>
      </c>
      <c r="B1768" s="49" t="s">
        <v>219</v>
      </c>
      <c r="C1768" s="58">
        <v>21000</v>
      </c>
      <c r="D1768" s="58">
        <v>0</v>
      </c>
    </row>
    <row r="1769" spans="1:4" s="30" customFormat="1" x14ac:dyDescent="0.2">
      <c r="A1769" s="48">
        <v>412700</v>
      </c>
      <c r="B1769" s="49" t="s">
        <v>206</v>
      </c>
      <c r="C1769" s="58">
        <v>230000</v>
      </c>
      <c r="D1769" s="58">
        <v>0</v>
      </c>
    </row>
    <row r="1770" spans="1:4" s="30" customFormat="1" x14ac:dyDescent="0.2">
      <c r="A1770" s="48">
        <v>412900</v>
      </c>
      <c r="B1770" s="49" t="s">
        <v>533</v>
      </c>
      <c r="C1770" s="58">
        <v>2500</v>
      </c>
      <c r="D1770" s="58">
        <v>0</v>
      </c>
    </row>
    <row r="1771" spans="1:4" s="30" customFormat="1" x14ac:dyDescent="0.2">
      <c r="A1771" s="48">
        <v>412900</v>
      </c>
      <c r="B1771" s="49" t="s">
        <v>319</v>
      </c>
      <c r="C1771" s="58">
        <v>4000</v>
      </c>
      <c r="D1771" s="58">
        <v>0</v>
      </c>
    </row>
    <row r="1772" spans="1:4" s="30" customFormat="1" x14ac:dyDescent="0.2">
      <c r="A1772" s="48">
        <v>412900</v>
      </c>
      <c r="B1772" s="49" t="s">
        <v>321</v>
      </c>
      <c r="C1772" s="58">
        <v>10000</v>
      </c>
      <c r="D1772" s="58">
        <v>0</v>
      </c>
    </row>
    <row r="1773" spans="1:4" s="30" customFormat="1" x14ac:dyDescent="0.2">
      <c r="A1773" s="48">
        <v>412900</v>
      </c>
      <c r="B1773" s="49" t="s">
        <v>303</v>
      </c>
      <c r="C1773" s="58">
        <v>2500</v>
      </c>
      <c r="D1773" s="58">
        <v>0</v>
      </c>
    </row>
    <row r="1774" spans="1:4" s="30" customFormat="1" x14ac:dyDescent="0.2">
      <c r="A1774" s="46">
        <v>510000</v>
      </c>
      <c r="B1774" s="51" t="s">
        <v>153</v>
      </c>
      <c r="C1774" s="45">
        <f>C1775+0</f>
        <v>50000</v>
      </c>
      <c r="D1774" s="45">
        <f>D1775+0</f>
        <v>0</v>
      </c>
    </row>
    <row r="1775" spans="1:4" s="30" customFormat="1" x14ac:dyDescent="0.2">
      <c r="A1775" s="46">
        <v>511000</v>
      </c>
      <c r="B1775" s="51" t="s">
        <v>154</v>
      </c>
      <c r="C1775" s="45">
        <f>SUM(C1776:C1776)</f>
        <v>50000</v>
      </c>
      <c r="D1775" s="45">
        <f>SUM(D1776:D1776)</f>
        <v>0</v>
      </c>
    </row>
    <row r="1776" spans="1:4" s="30" customFormat="1" x14ac:dyDescent="0.2">
      <c r="A1776" s="48">
        <v>511300</v>
      </c>
      <c r="B1776" s="49" t="s">
        <v>157</v>
      </c>
      <c r="C1776" s="58">
        <v>50000</v>
      </c>
      <c r="D1776" s="58">
        <v>0</v>
      </c>
    </row>
    <row r="1777" spans="1:4" s="55" customFormat="1" x14ac:dyDescent="0.2">
      <c r="A1777" s="46">
        <v>630000</v>
      </c>
      <c r="B1777" s="51" t="s">
        <v>194</v>
      </c>
      <c r="C1777" s="45">
        <f>0+C1778</f>
        <v>100000</v>
      </c>
      <c r="D1777" s="45">
        <f>0+D1778</f>
        <v>0</v>
      </c>
    </row>
    <row r="1778" spans="1:4" s="55" customFormat="1" x14ac:dyDescent="0.2">
      <c r="A1778" s="46">
        <v>638000</v>
      </c>
      <c r="B1778" s="51" t="s">
        <v>127</v>
      </c>
      <c r="C1778" s="45">
        <f t="shared" ref="C1778" si="437">C1779</f>
        <v>100000</v>
      </c>
      <c r="D1778" s="45">
        <f t="shared" ref="D1778" si="438">D1779</f>
        <v>0</v>
      </c>
    </row>
    <row r="1779" spans="1:4" s="30" customFormat="1" x14ac:dyDescent="0.2">
      <c r="A1779" s="48">
        <v>638100</v>
      </c>
      <c r="B1779" s="49" t="s">
        <v>199</v>
      </c>
      <c r="C1779" s="58">
        <v>100000</v>
      </c>
      <c r="D1779" s="58">
        <v>0</v>
      </c>
    </row>
    <row r="1780" spans="1:4" s="30" customFormat="1" x14ac:dyDescent="0.2">
      <c r="A1780" s="89"/>
      <c r="B1780" s="83" t="s">
        <v>236</v>
      </c>
      <c r="C1780" s="87">
        <f>C1758+C1774+C1777</f>
        <v>5633000</v>
      </c>
      <c r="D1780" s="87">
        <f>D1758+D1774+D1777</f>
        <v>0</v>
      </c>
    </row>
    <row r="1781" spans="1:4" s="30" customFormat="1" x14ac:dyDescent="0.2">
      <c r="A1781" s="66"/>
      <c r="B1781" s="44"/>
      <c r="C1781" s="67"/>
      <c r="D1781" s="67"/>
    </row>
    <row r="1782" spans="1:4" s="30" customFormat="1" x14ac:dyDescent="0.2">
      <c r="A1782" s="43"/>
      <c r="B1782" s="44"/>
      <c r="C1782" s="50"/>
      <c r="D1782" s="50"/>
    </row>
    <row r="1783" spans="1:4" s="30" customFormat="1" x14ac:dyDescent="0.2">
      <c r="A1783" s="48" t="s">
        <v>610</v>
      </c>
      <c r="B1783" s="51"/>
      <c r="C1783" s="50"/>
      <c r="D1783" s="50"/>
    </row>
    <row r="1784" spans="1:4" s="30" customFormat="1" x14ac:dyDescent="0.2">
      <c r="A1784" s="48" t="s">
        <v>249</v>
      </c>
      <c r="B1784" s="51"/>
      <c r="C1784" s="50"/>
      <c r="D1784" s="50"/>
    </row>
    <row r="1785" spans="1:4" s="30" customFormat="1" x14ac:dyDescent="0.2">
      <c r="A1785" s="48" t="s">
        <v>378</v>
      </c>
      <c r="B1785" s="51"/>
      <c r="C1785" s="50"/>
      <c r="D1785" s="50"/>
    </row>
    <row r="1786" spans="1:4" s="30" customFormat="1" x14ac:dyDescent="0.2">
      <c r="A1786" s="48" t="s">
        <v>532</v>
      </c>
      <c r="B1786" s="51"/>
      <c r="C1786" s="50"/>
      <c r="D1786" s="50"/>
    </row>
    <row r="1787" spans="1:4" s="30" customFormat="1" x14ac:dyDescent="0.2">
      <c r="A1787" s="48"/>
      <c r="B1787" s="79"/>
      <c r="C1787" s="67"/>
      <c r="D1787" s="67"/>
    </row>
    <row r="1788" spans="1:4" s="30" customFormat="1" x14ac:dyDescent="0.2">
      <c r="A1788" s="46">
        <v>410000</v>
      </c>
      <c r="B1788" s="47" t="s">
        <v>87</v>
      </c>
      <c r="C1788" s="45">
        <f>C1789+C1794+C1805</f>
        <v>2607400</v>
      </c>
      <c r="D1788" s="45">
        <f>D1789+D1794+D1805</f>
        <v>0</v>
      </c>
    </row>
    <row r="1789" spans="1:4" s="30" customFormat="1" x14ac:dyDescent="0.2">
      <c r="A1789" s="46">
        <v>411000</v>
      </c>
      <c r="B1789" s="47" t="s">
        <v>204</v>
      </c>
      <c r="C1789" s="45">
        <f t="shared" ref="C1789" si="439">SUM(C1790:C1793)</f>
        <v>2345200</v>
      </c>
      <c r="D1789" s="45">
        <f t="shared" ref="D1789" si="440">SUM(D1790:D1793)</f>
        <v>0</v>
      </c>
    </row>
    <row r="1790" spans="1:4" s="30" customFormat="1" x14ac:dyDescent="0.2">
      <c r="A1790" s="48">
        <v>411100</v>
      </c>
      <c r="B1790" s="49" t="s">
        <v>88</v>
      </c>
      <c r="C1790" s="58">
        <v>2100000</v>
      </c>
      <c r="D1790" s="58">
        <v>0</v>
      </c>
    </row>
    <row r="1791" spans="1:4" s="30" customFormat="1" x14ac:dyDescent="0.2">
      <c r="A1791" s="48">
        <v>411200</v>
      </c>
      <c r="B1791" s="49" t="s">
        <v>217</v>
      </c>
      <c r="C1791" s="58">
        <v>124000</v>
      </c>
      <c r="D1791" s="58">
        <v>0</v>
      </c>
    </row>
    <row r="1792" spans="1:4" s="30" customFormat="1" ht="40.5" x14ac:dyDescent="0.2">
      <c r="A1792" s="48">
        <v>411300</v>
      </c>
      <c r="B1792" s="49" t="s">
        <v>89</v>
      </c>
      <c r="C1792" s="58">
        <v>90000</v>
      </c>
      <c r="D1792" s="58">
        <v>0</v>
      </c>
    </row>
    <row r="1793" spans="1:4" s="30" customFormat="1" x14ac:dyDescent="0.2">
      <c r="A1793" s="48">
        <v>411400</v>
      </c>
      <c r="B1793" s="49" t="s">
        <v>90</v>
      </c>
      <c r="C1793" s="58">
        <v>31200</v>
      </c>
      <c r="D1793" s="58">
        <v>0</v>
      </c>
    </row>
    <row r="1794" spans="1:4" s="30" customFormat="1" x14ac:dyDescent="0.2">
      <c r="A1794" s="46">
        <v>412000</v>
      </c>
      <c r="B1794" s="51" t="s">
        <v>209</v>
      </c>
      <c r="C1794" s="45">
        <f>SUM(C1795:C1804)</f>
        <v>262000</v>
      </c>
      <c r="D1794" s="45">
        <f>SUM(D1795:D1804)</f>
        <v>0</v>
      </c>
    </row>
    <row r="1795" spans="1:4" s="30" customFormat="1" x14ac:dyDescent="0.2">
      <c r="A1795" s="48">
        <v>412200</v>
      </c>
      <c r="B1795" s="49" t="s">
        <v>218</v>
      </c>
      <c r="C1795" s="58">
        <v>69000</v>
      </c>
      <c r="D1795" s="58">
        <v>0</v>
      </c>
    </row>
    <row r="1796" spans="1:4" s="30" customFormat="1" x14ac:dyDescent="0.2">
      <c r="A1796" s="48">
        <v>412300</v>
      </c>
      <c r="B1796" s="49" t="s">
        <v>92</v>
      </c>
      <c r="C1796" s="58">
        <v>16000</v>
      </c>
      <c r="D1796" s="58">
        <v>0</v>
      </c>
    </row>
    <row r="1797" spans="1:4" s="30" customFormat="1" x14ac:dyDescent="0.2">
      <c r="A1797" s="48">
        <v>412500</v>
      </c>
      <c r="B1797" s="49" t="s">
        <v>94</v>
      </c>
      <c r="C1797" s="58">
        <v>9000</v>
      </c>
      <c r="D1797" s="58">
        <v>0</v>
      </c>
    </row>
    <row r="1798" spans="1:4" s="30" customFormat="1" x14ac:dyDescent="0.2">
      <c r="A1798" s="48">
        <v>412600</v>
      </c>
      <c r="B1798" s="49" t="s">
        <v>219</v>
      </c>
      <c r="C1798" s="58">
        <v>9000</v>
      </c>
      <c r="D1798" s="58">
        <v>0</v>
      </c>
    </row>
    <row r="1799" spans="1:4" s="30" customFormat="1" x14ac:dyDescent="0.2">
      <c r="A1799" s="48">
        <v>412700</v>
      </c>
      <c r="B1799" s="49" t="s">
        <v>206</v>
      </c>
      <c r="C1799" s="58">
        <v>150000</v>
      </c>
      <c r="D1799" s="58">
        <v>0</v>
      </c>
    </row>
    <row r="1800" spans="1:4" s="30" customFormat="1" x14ac:dyDescent="0.2">
      <c r="A1800" s="48">
        <v>412900</v>
      </c>
      <c r="B1800" s="53" t="s">
        <v>533</v>
      </c>
      <c r="C1800" s="58">
        <v>500</v>
      </c>
      <c r="D1800" s="58">
        <v>0</v>
      </c>
    </row>
    <row r="1801" spans="1:4" s="30" customFormat="1" x14ac:dyDescent="0.2">
      <c r="A1801" s="48">
        <v>412900</v>
      </c>
      <c r="B1801" s="53" t="s">
        <v>301</v>
      </c>
      <c r="C1801" s="58">
        <v>2000</v>
      </c>
      <c r="D1801" s="58">
        <v>0</v>
      </c>
    </row>
    <row r="1802" spans="1:4" s="30" customFormat="1" x14ac:dyDescent="0.2">
      <c r="A1802" s="48">
        <v>412900</v>
      </c>
      <c r="B1802" s="49" t="s">
        <v>319</v>
      </c>
      <c r="C1802" s="58">
        <v>1000</v>
      </c>
      <c r="D1802" s="58">
        <v>0</v>
      </c>
    </row>
    <row r="1803" spans="1:4" s="30" customFormat="1" x14ac:dyDescent="0.2">
      <c r="A1803" s="48">
        <v>412900</v>
      </c>
      <c r="B1803" s="49" t="s">
        <v>320</v>
      </c>
      <c r="C1803" s="58">
        <v>1000</v>
      </c>
      <c r="D1803" s="58">
        <v>0</v>
      </c>
    </row>
    <row r="1804" spans="1:4" s="30" customFormat="1" x14ac:dyDescent="0.2">
      <c r="A1804" s="48">
        <v>412900</v>
      </c>
      <c r="B1804" s="53" t="s">
        <v>321</v>
      </c>
      <c r="C1804" s="58">
        <v>4500</v>
      </c>
      <c r="D1804" s="58">
        <v>0</v>
      </c>
    </row>
    <row r="1805" spans="1:4" s="55" customFormat="1" x14ac:dyDescent="0.2">
      <c r="A1805" s="46">
        <v>413000</v>
      </c>
      <c r="B1805" s="51" t="s">
        <v>210</v>
      </c>
      <c r="C1805" s="45">
        <f t="shared" ref="C1805" si="441">C1806</f>
        <v>200</v>
      </c>
      <c r="D1805" s="45">
        <f t="shared" ref="D1805" si="442">D1806</f>
        <v>0</v>
      </c>
    </row>
    <row r="1806" spans="1:4" s="30" customFormat="1" x14ac:dyDescent="0.2">
      <c r="A1806" s="48">
        <v>413900</v>
      </c>
      <c r="B1806" s="49" t="s">
        <v>99</v>
      </c>
      <c r="C1806" s="58">
        <v>200</v>
      </c>
      <c r="D1806" s="58">
        <v>0</v>
      </c>
    </row>
    <row r="1807" spans="1:4" s="30" customFormat="1" x14ac:dyDescent="0.2">
      <c r="A1807" s="46">
        <v>510000</v>
      </c>
      <c r="B1807" s="51" t="s">
        <v>153</v>
      </c>
      <c r="C1807" s="45">
        <f>C1808+C1812</f>
        <v>51300</v>
      </c>
      <c r="D1807" s="45">
        <f>D1808+D1812</f>
        <v>0</v>
      </c>
    </row>
    <row r="1808" spans="1:4" s="30" customFormat="1" x14ac:dyDescent="0.2">
      <c r="A1808" s="46">
        <v>511000</v>
      </c>
      <c r="B1808" s="51" t="s">
        <v>154</v>
      </c>
      <c r="C1808" s="45">
        <f>SUM(C1809:C1811)</f>
        <v>49800</v>
      </c>
      <c r="D1808" s="45">
        <f>SUM(D1809:D1811)</f>
        <v>0</v>
      </c>
    </row>
    <row r="1809" spans="1:4" s="30" customFormat="1" x14ac:dyDescent="0.2">
      <c r="A1809" s="56">
        <v>511100</v>
      </c>
      <c r="B1809" s="49" t="s">
        <v>155</v>
      </c>
      <c r="C1809" s="58">
        <v>5100</v>
      </c>
      <c r="D1809" s="58">
        <v>0</v>
      </c>
    </row>
    <row r="1810" spans="1:4" s="30" customFormat="1" x14ac:dyDescent="0.2">
      <c r="A1810" s="48">
        <v>511300</v>
      </c>
      <c r="B1810" s="49" t="s">
        <v>157</v>
      </c>
      <c r="C1810" s="58">
        <v>34900</v>
      </c>
      <c r="D1810" s="58">
        <v>0</v>
      </c>
    </row>
    <row r="1811" spans="1:4" s="30" customFormat="1" x14ac:dyDescent="0.2">
      <c r="A1811" s="48">
        <v>511700</v>
      </c>
      <c r="B1811" s="49" t="s">
        <v>160</v>
      </c>
      <c r="C1811" s="58">
        <v>9800</v>
      </c>
      <c r="D1811" s="58">
        <v>0</v>
      </c>
    </row>
    <row r="1812" spans="1:4" s="55" customFormat="1" x14ac:dyDescent="0.2">
      <c r="A1812" s="46">
        <v>516000</v>
      </c>
      <c r="B1812" s="51" t="s">
        <v>164</v>
      </c>
      <c r="C1812" s="45">
        <f t="shared" ref="C1812" si="443">C1813</f>
        <v>1500</v>
      </c>
      <c r="D1812" s="45">
        <f t="shared" ref="D1812" si="444">D1813</f>
        <v>0</v>
      </c>
    </row>
    <row r="1813" spans="1:4" s="30" customFormat="1" x14ac:dyDescent="0.2">
      <c r="A1813" s="48">
        <v>516100</v>
      </c>
      <c r="B1813" s="49" t="s">
        <v>164</v>
      </c>
      <c r="C1813" s="58">
        <v>1500</v>
      </c>
      <c r="D1813" s="58">
        <v>0</v>
      </c>
    </row>
    <row r="1814" spans="1:4" s="55" customFormat="1" x14ac:dyDescent="0.2">
      <c r="A1814" s="46">
        <v>630000</v>
      </c>
      <c r="B1814" s="51" t="s">
        <v>194</v>
      </c>
      <c r="C1814" s="45">
        <f>0+C1815</f>
        <v>45000</v>
      </c>
      <c r="D1814" s="45">
        <f>0+D1815</f>
        <v>0</v>
      </c>
    </row>
    <row r="1815" spans="1:4" s="55" customFormat="1" x14ac:dyDescent="0.2">
      <c r="A1815" s="46">
        <v>638000</v>
      </c>
      <c r="B1815" s="51" t="s">
        <v>127</v>
      </c>
      <c r="C1815" s="45">
        <f t="shared" ref="C1815" si="445">C1816</f>
        <v>45000</v>
      </c>
      <c r="D1815" s="45">
        <f t="shared" ref="D1815" si="446">D1816</f>
        <v>0</v>
      </c>
    </row>
    <row r="1816" spans="1:4" s="30" customFormat="1" x14ac:dyDescent="0.2">
      <c r="A1816" s="48">
        <v>638100</v>
      </c>
      <c r="B1816" s="49" t="s">
        <v>199</v>
      </c>
      <c r="C1816" s="58">
        <v>45000</v>
      </c>
      <c r="D1816" s="58">
        <v>0</v>
      </c>
    </row>
    <row r="1817" spans="1:4" s="30" customFormat="1" x14ac:dyDescent="0.2">
      <c r="A1817" s="89"/>
      <c r="B1817" s="83" t="s">
        <v>236</v>
      </c>
      <c r="C1817" s="87">
        <f>C1788+C1807+C1814</f>
        <v>2703700</v>
      </c>
      <c r="D1817" s="87">
        <f>D1788+D1807+D1814</f>
        <v>0</v>
      </c>
    </row>
    <row r="1818" spans="1:4" s="30" customFormat="1" x14ac:dyDescent="0.2">
      <c r="A1818" s="66"/>
      <c r="B1818" s="44"/>
      <c r="C1818" s="67"/>
      <c r="D1818" s="67"/>
    </row>
    <row r="1819" spans="1:4" s="30" customFormat="1" x14ac:dyDescent="0.2">
      <c r="A1819" s="43"/>
      <c r="B1819" s="44"/>
      <c r="C1819" s="50"/>
      <c r="D1819" s="50"/>
    </row>
    <row r="1820" spans="1:4" s="30" customFormat="1" x14ac:dyDescent="0.2">
      <c r="A1820" s="48" t="s">
        <v>611</v>
      </c>
      <c r="B1820" s="51"/>
      <c r="C1820" s="50"/>
      <c r="D1820" s="50"/>
    </row>
    <row r="1821" spans="1:4" s="30" customFormat="1" x14ac:dyDescent="0.2">
      <c r="A1821" s="48" t="s">
        <v>249</v>
      </c>
      <c r="B1821" s="51"/>
      <c r="C1821" s="50"/>
      <c r="D1821" s="50"/>
    </row>
    <row r="1822" spans="1:4" s="30" customFormat="1" x14ac:dyDescent="0.2">
      <c r="A1822" s="48" t="s">
        <v>379</v>
      </c>
      <c r="B1822" s="51"/>
      <c r="C1822" s="50"/>
      <c r="D1822" s="50"/>
    </row>
    <row r="1823" spans="1:4" s="30" customFormat="1" x14ac:dyDescent="0.2">
      <c r="A1823" s="48" t="s">
        <v>532</v>
      </c>
      <c r="B1823" s="51"/>
      <c r="C1823" s="50"/>
      <c r="D1823" s="50"/>
    </row>
    <row r="1824" spans="1:4" s="30" customFormat="1" x14ac:dyDescent="0.2">
      <c r="A1824" s="48"/>
      <c r="B1824" s="79"/>
      <c r="C1824" s="67"/>
      <c r="D1824" s="67"/>
    </row>
    <row r="1825" spans="1:4" s="30" customFormat="1" x14ac:dyDescent="0.2">
      <c r="A1825" s="46">
        <v>410000</v>
      </c>
      <c r="B1825" s="47" t="s">
        <v>87</v>
      </c>
      <c r="C1825" s="45">
        <f t="shared" ref="C1825" si="447">C1826+C1831</f>
        <v>2873700</v>
      </c>
      <c r="D1825" s="45">
        <f t="shared" ref="D1825" si="448">D1826+D1831</f>
        <v>0</v>
      </c>
    </row>
    <row r="1826" spans="1:4" s="30" customFormat="1" x14ac:dyDescent="0.2">
      <c r="A1826" s="46">
        <v>411000</v>
      </c>
      <c r="B1826" s="47" t="s">
        <v>204</v>
      </c>
      <c r="C1826" s="45">
        <f t="shared" ref="C1826" si="449">SUM(C1827:C1830)</f>
        <v>2617200</v>
      </c>
      <c r="D1826" s="45">
        <f t="shared" ref="D1826" si="450">SUM(D1827:D1830)</f>
        <v>0</v>
      </c>
    </row>
    <row r="1827" spans="1:4" s="30" customFormat="1" x14ac:dyDescent="0.2">
      <c r="A1827" s="48">
        <v>411100</v>
      </c>
      <c r="B1827" s="49" t="s">
        <v>88</v>
      </c>
      <c r="C1827" s="58">
        <v>2454000</v>
      </c>
      <c r="D1827" s="58">
        <v>0</v>
      </c>
    </row>
    <row r="1828" spans="1:4" s="30" customFormat="1" x14ac:dyDescent="0.2">
      <c r="A1828" s="48">
        <v>411200</v>
      </c>
      <c r="B1828" s="49" t="s">
        <v>217</v>
      </c>
      <c r="C1828" s="58">
        <v>91200</v>
      </c>
      <c r="D1828" s="58">
        <v>0</v>
      </c>
    </row>
    <row r="1829" spans="1:4" s="30" customFormat="1" ht="40.5" x14ac:dyDescent="0.2">
      <c r="A1829" s="48">
        <v>411300</v>
      </c>
      <c r="B1829" s="49" t="s">
        <v>89</v>
      </c>
      <c r="C1829" s="58">
        <v>46000</v>
      </c>
      <c r="D1829" s="58">
        <v>0</v>
      </c>
    </row>
    <row r="1830" spans="1:4" s="30" customFormat="1" x14ac:dyDescent="0.2">
      <c r="A1830" s="48">
        <v>411400</v>
      </c>
      <c r="B1830" s="49" t="s">
        <v>90</v>
      </c>
      <c r="C1830" s="58">
        <v>26000</v>
      </c>
      <c r="D1830" s="58">
        <v>0</v>
      </c>
    </row>
    <row r="1831" spans="1:4" s="30" customFormat="1" x14ac:dyDescent="0.2">
      <c r="A1831" s="46">
        <v>412000</v>
      </c>
      <c r="B1831" s="51" t="s">
        <v>209</v>
      </c>
      <c r="C1831" s="45">
        <f t="shared" ref="C1831" si="451">SUM(C1832:C1842)</f>
        <v>256500</v>
      </c>
      <c r="D1831" s="45">
        <f t="shared" ref="D1831" si="452">SUM(D1832:D1842)</f>
        <v>0</v>
      </c>
    </row>
    <row r="1832" spans="1:4" s="30" customFormat="1" x14ac:dyDescent="0.2">
      <c r="A1832" s="48">
        <v>412200</v>
      </c>
      <c r="B1832" s="49" t="s">
        <v>218</v>
      </c>
      <c r="C1832" s="58">
        <v>73000</v>
      </c>
      <c r="D1832" s="58">
        <v>0</v>
      </c>
    </row>
    <row r="1833" spans="1:4" s="30" customFormat="1" x14ac:dyDescent="0.2">
      <c r="A1833" s="48">
        <v>412300</v>
      </c>
      <c r="B1833" s="49" t="s">
        <v>92</v>
      </c>
      <c r="C1833" s="58">
        <v>23000</v>
      </c>
      <c r="D1833" s="58">
        <v>0</v>
      </c>
    </row>
    <row r="1834" spans="1:4" s="30" customFormat="1" x14ac:dyDescent="0.2">
      <c r="A1834" s="48">
        <v>412500</v>
      </c>
      <c r="B1834" s="49" t="s">
        <v>94</v>
      </c>
      <c r="C1834" s="58">
        <v>11000</v>
      </c>
      <c r="D1834" s="58">
        <v>0</v>
      </c>
    </row>
    <row r="1835" spans="1:4" s="30" customFormat="1" x14ac:dyDescent="0.2">
      <c r="A1835" s="48">
        <v>412600</v>
      </c>
      <c r="B1835" s="49" t="s">
        <v>219</v>
      </c>
      <c r="C1835" s="58">
        <v>17000</v>
      </c>
      <c r="D1835" s="58">
        <v>0</v>
      </c>
    </row>
    <row r="1836" spans="1:4" s="30" customFormat="1" x14ac:dyDescent="0.2">
      <c r="A1836" s="48">
        <v>412700</v>
      </c>
      <c r="B1836" s="49" t="s">
        <v>206</v>
      </c>
      <c r="C1836" s="58">
        <v>122000.00000000001</v>
      </c>
      <c r="D1836" s="58">
        <v>0</v>
      </c>
    </row>
    <row r="1837" spans="1:4" s="30" customFormat="1" x14ac:dyDescent="0.2">
      <c r="A1837" s="48">
        <v>412900</v>
      </c>
      <c r="B1837" s="53" t="s">
        <v>533</v>
      </c>
      <c r="C1837" s="58">
        <v>1000</v>
      </c>
      <c r="D1837" s="58">
        <v>0</v>
      </c>
    </row>
    <row r="1838" spans="1:4" s="30" customFormat="1" x14ac:dyDescent="0.2">
      <c r="A1838" s="48">
        <v>412900</v>
      </c>
      <c r="B1838" s="53" t="s">
        <v>301</v>
      </c>
      <c r="C1838" s="58">
        <v>1000</v>
      </c>
      <c r="D1838" s="58">
        <v>0</v>
      </c>
    </row>
    <row r="1839" spans="1:4" s="30" customFormat="1" x14ac:dyDescent="0.2">
      <c r="A1839" s="48">
        <v>412900</v>
      </c>
      <c r="B1839" s="49" t="s">
        <v>319</v>
      </c>
      <c r="C1839" s="58">
        <v>1000</v>
      </c>
      <c r="D1839" s="58">
        <v>0</v>
      </c>
    </row>
    <row r="1840" spans="1:4" s="30" customFormat="1" x14ac:dyDescent="0.2">
      <c r="A1840" s="48">
        <v>412900</v>
      </c>
      <c r="B1840" s="53" t="s">
        <v>320</v>
      </c>
      <c r="C1840" s="58">
        <v>1500</v>
      </c>
      <c r="D1840" s="58">
        <v>0</v>
      </c>
    </row>
    <row r="1841" spans="1:4" s="30" customFormat="1" x14ac:dyDescent="0.2">
      <c r="A1841" s="48">
        <v>412900</v>
      </c>
      <c r="B1841" s="53" t="s">
        <v>321</v>
      </c>
      <c r="C1841" s="58">
        <v>5000</v>
      </c>
      <c r="D1841" s="58">
        <v>0</v>
      </c>
    </row>
    <row r="1842" spans="1:4" s="30" customFormat="1" x14ac:dyDescent="0.2">
      <c r="A1842" s="48">
        <v>412900</v>
      </c>
      <c r="B1842" s="49" t="s">
        <v>303</v>
      </c>
      <c r="C1842" s="58">
        <v>1000</v>
      </c>
      <c r="D1842" s="58">
        <v>0</v>
      </c>
    </row>
    <row r="1843" spans="1:4" s="55" customFormat="1" x14ac:dyDescent="0.2">
      <c r="A1843" s="46">
        <v>510000</v>
      </c>
      <c r="B1843" s="51" t="s">
        <v>153</v>
      </c>
      <c r="C1843" s="45">
        <f>C1844+0+0</f>
        <v>182000</v>
      </c>
      <c r="D1843" s="45">
        <f>D1844+0+0</f>
        <v>0</v>
      </c>
    </row>
    <row r="1844" spans="1:4" s="55" customFormat="1" x14ac:dyDescent="0.2">
      <c r="A1844" s="46">
        <v>511000</v>
      </c>
      <c r="B1844" s="51" t="s">
        <v>154</v>
      </c>
      <c r="C1844" s="45">
        <f>0+C1845+0</f>
        <v>182000</v>
      </c>
      <c r="D1844" s="45">
        <f>0+D1845+0</f>
        <v>0</v>
      </c>
    </row>
    <row r="1845" spans="1:4" s="30" customFormat="1" x14ac:dyDescent="0.2">
      <c r="A1845" s="48">
        <v>511300</v>
      </c>
      <c r="B1845" s="49" t="s">
        <v>157</v>
      </c>
      <c r="C1845" s="58">
        <v>182000</v>
      </c>
      <c r="D1845" s="58">
        <v>0</v>
      </c>
    </row>
    <row r="1846" spans="1:4" s="55" customFormat="1" x14ac:dyDescent="0.2">
      <c r="A1846" s="46">
        <v>630000</v>
      </c>
      <c r="B1846" s="51" t="s">
        <v>194</v>
      </c>
      <c r="C1846" s="45">
        <f>0+C1847</f>
        <v>50000</v>
      </c>
      <c r="D1846" s="45">
        <f>0+D1847</f>
        <v>0</v>
      </c>
    </row>
    <row r="1847" spans="1:4" s="55" customFormat="1" x14ac:dyDescent="0.2">
      <c r="A1847" s="46">
        <v>638000</v>
      </c>
      <c r="B1847" s="51" t="s">
        <v>127</v>
      </c>
      <c r="C1847" s="45">
        <f t="shared" ref="C1847" si="453">C1848</f>
        <v>50000</v>
      </c>
      <c r="D1847" s="45">
        <f t="shared" ref="D1847" si="454">D1848</f>
        <v>0</v>
      </c>
    </row>
    <row r="1848" spans="1:4" s="30" customFormat="1" x14ac:dyDescent="0.2">
      <c r="A1848" s="48">
        <v>638100</v>
      </c>
      <c r="B1848" s="49" t="s">
        <v>199</v>
      </c>
      <c r="C1848" s="58">
        <v>50000</v>
      </c>
      <c r="D1848" s="58">
        <v>0</v>
      </c>
    </row>
    <row r="1849" spans="1:4" s="30" customFormat="1" x14ac:dyDescent="0.2">
      <c r="A1849" s="89"/>
      <c r="B1849" s="83" t="s">
        <v>236</v>
      </c>
      <c r="C1849" s="87">
        <f>C1825+C1843+C1846</f>
        <v>3105700</v>
      </c>
      <c r="D1849" s="87">
        <f>D1825+D1843+D1846</f>
        <v>0</v>
      </c>
    </row>
    <row r="1850" spans="1:4" s="30" customFormat="1" x14ac:dyDescent="0.2">
      <c r="A1850" s="66"/>
      <c r="B1850" s="44"/>
      <c r="C1850" s="67"/>
      <c r="D1850" s="67"/>
    </row>
    <row r="1851" spans="1:4" s="30" customFormat="1" x14ac:dyDescent="0.2">
      <c r="A1851" s="43"/>
      <c r="B1851" s="44"/>
      <c r="C1851" s="50"/>
      <c r="D1851" s="50"/>
    </row>
    <row r="1852" spans="1:4" s="30" customFormat="1" x14ac:dyDescent="0.2">
      <c r="A1852" s="48" t="s">
        <v>612</v>
      </c>
      <c r="B1852" s="51"/>
      <c r="C1852" s="50"/>
      <c r="D1852" s="50"/>
    </row>
    <row r="1853" spans="1:4" s="30" customFormat="1" x14ac:dyDescent="0.2">
      <c r="A1853" s="48" t="s">
        <v>249</v>
      </c>
      <c r="B1853" s="51"/>
      <c r="C1853" s="50"/>
      <c r="D1853" s="50"/>
    </row>
    <row r="1854" spans="1:4" s="30" customFormat="1" x14ac:dyDescent="0.2">
      <c r="A1854" s="48" t="s">
        <v>380</v>
      </c>
      <c r="B1854" s="51"/>
      <c r="C1854" s="50"/>
      <c r="D1854" s="50"/>
    </row>
    <row r="1855" spans="1:4" s="30" customFormat="1" x14ac:dyDescent="0.2">
      <c r="A1855" s="48" t="s">
        <v>532</v>
      </c>
      <c r="B1855" s="51"/>
      <c r="C1855" s="50"/>
      <c r="D1855" s="50"/>
    </row>
    <row r="1856" spans="1:4" s="30" customFormat="1" x14ac:dyDescent="0.2">
      <c r="A1856" s="48"/>
      <c r="B1856" s="79"/>
      <c r="C1856" s="67"/>
      <c r="D1856" s="67"/>
    </row>
    <row r="1857" spans="1:4" s="30" customFormat="1" x14ac:dyDescent="0.2">
      <c r="A1857" s="46">
        <v>410000</v>
      </c>
      <c r="B1857" s="47" t="s">
        <v>87</v>
      </c>
      <c r="C1857" s="45">
        <f t="shared" ref="C1857" si="455">C1858+C1863</f>
        <v>2589900</v>
      </c>
      <c r="D1857" s="45">
        <f t="shared" ref="D1857" si="456">D1858+D1863</f>
        <v>0</v>
      </c>
    </row>
    <row r="1858" spans="1:4" s="30" customFormat="1" x14ac:dyDescent="0.2">
      <c r="A1858" s="46">
        <v>411000</v>
      </c>
      <c r="B1858" s="47" t="s">
        <v>204</v>
      </c>
      <c r="C1858" s="45">
        <f t="shared" ref="C1858" si="457">SUM(C1859:C1862)</f>
        <v>2275700</v>
      </c>
      <c r="D1858" s="45">
        <f t="shared" ref="D1858" si="458">SUM(D1859:D1862)</f>
        <v>0</v>
      </c>
    </row>
    <row r="1859" spans="1:4" s="30" customFormat="1" x14ac:dyDescent="0.2">
      <c r="A1859" s="48">
        <v>411100</v>
      </c>
      <c r="B1859" s="49" t="s">
        <v>88</v>
      </c>
      <c r="C1859" s="58">
        <v>2117000</v>
      </c>
      <c r="D1859" s="58">
        <v>0</v>
      </c>
    </row>
    <row r="1860" spans="1:4" s="30" customFormat="1" x14ac:dyDescent="0.2">
      <c r="A1860" s="48">
        <v>411200</v>
      </c>
      <c r="B1860" s="49" t="s">
        <v>217</v>
      </c>
      <c r="C1860" s="58">
        <v>114000</v>
      </c>
      <c r="D1860" s="58">
        <v>0</v>
      </c>
    </row>
    <row r="1861" spans="1:4" s="30" customFormat="1" ht="40.5" x14ac:dyDescent="0.2">
      <c r="A1861" s="48">
        <v>411300</v>
      </c>
      <c r="B1861" s="49" t="s">
        <v>89</v>
      </c>
      <c r="C1861" s="58">
        <v>29800</v>
      </c>
      <c r="D1861" s="58">
        <v>0</v>
      </c>
    </row>
    <row r="1862" spans="1:4" s="30" customFormat="1" x14ac:dyDescent="0.2">
      <c r="A1862" s="48">
        <v>411400</v>
      </c>
      <c r="B1862" s="49" t="s">
        <v>90</v>
      </c>
      <c r="C1862" s="58">
        <v>14900</v>
      </c>
      <c r="D1862" s="58">
        <v>0</v>
      </c>
    </row>
    <row r="1863" spans="1:4" s="30" customFormat="1" x14ac:dyDescent="0.2">
      <c r="A1863" s="46">
        <v>412000</v>
      </c>
      <c r="B1863" s="51" t="s">
        <v>209</v>
      </c>
      <c r="C1863" s="45">
        <f>SUM(C1864:C1873)</f>
        <v>314199.99999999994</v>
      </c>
      <c r="D1863" s="45">
        <f>SUM(D1864:D1873)</f>
        <v>0</v>
      </c>
    </row>
    <row r="1864" spans="1:4" s="30" customFormat="1" x14ac:dyDescent="0.2">
      <c r="A1864" s="48">
        <v>412200</v>
      </c>
      <c r="B1864" s="49" t="s">
        <v>218</v>
      </c>
      <c r="C1864" s="58">
        <v>124200</v>
      </c>
      <c r="D1864" s="58">
        <v>0</v>
      </c>
    </row>
    <row r="1865" spans="1:4" s="30" customFormat="1" x14ac:dyDescent="0.2">
      <c r="A1865" s="48">
        <v>412300</v>
      </c>
      <c r="B1865" s="49" t="s">
        <v>92</v>
      </c>
      <c r="C1865" s="58">
        <v>16000</v>
      </c>
      <c r="D1865" s="58">
        <v>0</v>
      </c>
    </row>
    <row r="1866" spans="1:4" s="30" customFormat="1" x14ac:dyDescent="0.2">
      <c r="A1866" s="48">
        <v>412500</v>
      </c>
      <c r="B1866" s="49" t="s">
        <v>94</v>
      </c>
      <c r="C1866" s="58">
        <v>6000.0000000000036</v>
      </c>
      <c r="D1866" s="58">
        <v>0</v>
      </c>
    </row>
    <row r="1867" spans="1:4" s="30" customFormat="1" x14ac:dyDescent="0.2">
      <c r="A1867" s="48">
        <v>412600</v>
      </c>
      <c r="B1867" s="49" t="s">
        <v>219</v>
      </c>
      <c r="C1867" s="58">
        <v>22000</v>
      </c>
      <c r="D1867" s="58">
        <v>0</v>
      </c>
    </row>
    <row r="1868" spans="1:4" s="30" customFormat="1" x14ac:dyDescent="0.2">
      <c r="A1868" s="48">
        <v>412700</v>
      </c>
      <c r="B1868" s="49" t="s">
        <v>206</v>
      </c>
      <c r="C1868" s="58">
        <v>138999.99999999994</v>
      </c>
      <c r="D1868" s="58">
        <v>0</v>
      </c>
    </row>
    <row r="1869" spans="1:4" s="30" customFormat="1" x14ac:dyDescent="0.2">
      <c r="A1869" s="48">
        <v>412900</v>
      </c>
      <c r="B1869" s="53" t="s">
        <v>533</v>
      </c>
      <c r="C1869" s="58">
        <v>400</v>
      </c>
      <c r="D1869" s="58">
        <v>0</v>
      </c>
    </row>
    <row r="1870" spans="1:4" s="30" customFormat="1" x14ac:dyDescent="0.2">
      <c r="A1870" s="48">
        <v>412900</v>
      </c>
      <c r="B1870" s="53" t="s">
        <v>301</v>
      </c>
      <c r="C1870" s="58">
        <v>100</v>
      </c>
      <c r="D1870" s="58">
        <v>0</v>
      </c>
    </row>
    <row r="1871" spans="1:4" s="30" customFormat="1" x14ac:dyDescent="0.2">
      <c r="A1871" s="48">
        <v>412900</v>
      </c>
      <c r="B1871" s="49" t="s">
        <v>319</v>
      </c>
      <c r="C1871" s="58">
        <v>1000</v>
      </c>
      <c r="D1871" s="58">
        <v>0</v>
      </c>
    </row>
    <row r="1872" spans="1:4" s="30" customFormat="1" x14ac:dyDescent="0.2">
      <c r="A1872" s="48">
        <v>412900</v>
      </c>
      <c r="B1872" s="53" t="s">
        <v>320</v>
      </c>
      <c r="C1872" s="58">
        <v>500.00000000000023</v>
      </c>
      <c r="D1872" s="58">
        <v>0</v>
      </c>
    </row>
    <row r="1873" spans="1:4" s="30" customFormat="1" x14ac:dyDescent="0.2">
      <c r="A1873" s="48">
        <v>412900</v>
      </c>
      <c r="B1873" s="53" t="s">
        <v>321</v>
      </c>
      <c r="C1873" s="58">
        <v>5000</v>
      </c>
      <c r="D1873" s="58">
        <v>0</v>
      </c>
    </row>
    <row r="1874" spans="1:4" s="30" customFormat="1" x14ac:dyDescent="0.2">
      <c r="A1874" s="46">
        <v>510000</v>
      </c>
      <c r="B1874" s="51" t="s">
        <v>153</v>
      </c>
      <c r="C1874" s="45">
        <f t="shared" ref="C1874" si="459">C1875+C1877</f>
        <v>41500</v>
      </c>
      <c r="D1874" s="45">
        <f t="shared" ref="D1874" si="460">D1875+D1877</f>
        <v>0</v>
      </c>
    </row>
    <row r="1875" spans="1:4" s="30" customFormat="1" x14ac:dyDescent="0.2">
      <c r="A1875" s="46">
        <v>511000</v>
      </c>
      <c r="B1875" s="51" t="s">
        <v>154</v>
      </c>
      <c r="C1875" s="45">
        <f t="shared" ref="C1875" si="461">SUM(C1876:C1876)</f>
        <v>40000</v>
      </c>
      <c r="D1875" s="45">
        <f t="shared" ref="D1875" si="462">SUM(D1876:D1876)</f>
        <v>0</v>
      </c>
    </row>
    <row r="1876" spans="1:4" s="30" customFormat="1" x14ac:dyDescent="0.2">
      <c r="A1876" s="48">
        <v>511300</v>
      </c>
      <c r="B1876" s="49" t="s">
        <v>157</v>
      </c>
      <c r="C1876" s="58">
        <v>40000</v>
      </c>
      <c r="D1876" s="58">
        <v>0</v>
      </c>
    </row>
    <row r="1877" spans="1:4" s="30" customFormat="1" x14ac:dyDescent="0.2">
      <c r="A1877" s="46">
        <v>516000</v>
      </c>
      <c r="B1877" s="51" t="s">
        <v>164</v>
      </c>
      <c r="C1877" s="45">
        <f t="shared" ref="C1877" si="463">C1878</f>
        <v>1500</v>
      </c>
      <c r="D1877" s="45">
        <f t="shared" ref="D1877" si="464">D1878</f>
        <v>0</v>
      </c>
    </row>
    <row r="1878" spans="1:4" s="30" customFormat="1" x14ac:dyDescent="0.2">
      <c r="A1878" s="48">
        <v>516100</v>
      </c>
      <c r="B1878" s="49" t="s">
        <v>164</v>
      </c>
      <c r="C1878" s="58">
        <v>1500</v>
      </c>
      <c r="D1878" s="58">
        <v>0</v>
      </c>
    </row>
    <row r="1879" spans="1:4" s="55" customFormat="1" x14ac:dyDescent="0.2">
      <c r="A1879" s="46">
        <v>630000</v>
      </c>
      <c r="B1879" s="51" t="s">
        <v>194</v>
      </c>
      <c r="C1879" s="45">
        <f t="shared" ref="C1879" si="465">C1880+C1882</f>
        <v>82100</v>
      </c>
      <c r="D1879" s="45">
        <f t="shared" ref="D1879" si="466">D1880+D1882</f>
        <v>0</v>
      </c>
    </row>
    <row r="1880" spans="1:4" s="55" customFormat="1" x14ac:dyDescent="0.2">
      <c r="A1880" s="46">
        <v>631000</v>
      </c>
      <c r="B1880" s="51" t="s">
        <v>126</v>
      </c>
      <c r="C1880" s="45">
        <f t="shared" ref="C1880" si="467">C1881</f>
        <v>78000</v>
      </c>
      <c r="D1880" s="45">
        <f t="shared" ref="D1880" si="468">D1881</f>
        <v>0</v>
      </c>
    </row>
    <row r="1881" spans="1:4" s="30" customFormat="1" x14ac:dyDescent="0.2">
      <c r="A1881" s="56">
        <v>631900</v>
      </c>
      <c r="B1881" s="49" t="s">
        <v>344</v>
      </c>
      <c r="C1881" s="58">
        <v>78000</v>
      </c>
      <c r="D1881" s="58">
        <v>0</v>
      </c>
    </row>
    <row r="1882" spans="1:4" s="55" customFormat="1" x14ac:dyDescent="0.2">
      <c r="A1882" s="46">
        <v>638000</v>
      </c>
      <c r="B1882" s="51" t="s">
        <v>127</v>
      </c>
      <c r="C1882" s="45">
        <f t="shared" ref="C1882" si="469">C1883</f>
        <v>4100</v>
      </c>
      <c r="D1882" s="45">
        <f t="shared" ref="D1882" si="470">D1883</f>
        <v>0</v>
      </c>
    </row>
    <row r="1883" spans="1:4" s="30" customFormat="1" x14ac:dyDescent="0.2">
      <c r="A1883" s="48">
        <v>638100</v>
      </c>
      <c r="B1883" s="49" t="s">
        <v>199</v>
      </c>
      <c r="C1883" s="58">
        <v>4100</v>
      </c>
      <c r="D1883" s="58">
        <v>0</v>
      </c>
    </row>
    <row r="1884" spans="1:4" s="30" customFormat="1" x14ac:dyDescent="0.2">
      <c r="A1884" s="89"/>
      <c r="B1884" s="83" t="s">
        <v>236</v>
      </c>
      <c r="C1884" s="87">
        <f>C1857+C1874+C1879</f>
        <v>2713500</v>
      </c>
      <c r="D1884" s="87">
        <f>D1857+D1874+D1879</f>
        <v>0</v>
      </c>
    </row>
    <row r="1885" spans="1:4" s="30" customFormat="1" x14ac:dyDescent="0.2">
      <c r="A1885" s="66"/>
      <c r="B1885" s="44"/>
      <c r="C1885" s="67"/>
      <c r="D1885" s="67"/>
    </row>
    <row r="1886" spans="1:4" s="30" customFormat="1" x14ac:dyDescent="0.2">
      <c r="A1886" s="43"/>
      <c r="B1886" s="44"/>
      <c r="C1886" s="50"/>
      <c r="D1886" s="50"/>
    </row>
    <row r="1887" spans="1:4" s="30" customFormat="1" x14ac:dyDescent="0.2">
      <c r="A1887" s="48" t="s">
        <v>613</v>
      </c>
      <c r="B1887" s="51"/>
      <c r="C1887" s="50"/>
      <c r="D1887" s="50"/>
    </row>
    <row r="1888" spans="1:4" s="30" customFormat="1" x14ac:dyDescent="0.2">
      <c r="A1888" s="48" t="s">
        <v>249</v>
      </c>
      <c r="B1888" s="51"/>
      <c r="C1888" s="50"/>
      <c r="D1888" s="50"/>
    </row>
    <row r="1889" spans="1:4" s="30" customFormat="1" x14ac:dyDescent="0.2">
      <c r="A1889" s="48" t="s">
        <v>381</v>
      </c>
      <c r="B1889" s="51"/>
      <c r="C1889" s="50"/>
      <c r="D1889" s="50"/>
    </row>
    <row r="1890" spans="1:4" s="30" customFormat="1" x14ac:dyDescent="0.2">
      <c r="A1890" s="48" t="s">
        <v>532</v>
      </c>
      <c r="B1890" s="51"/>
      <c r="C1890" s="50"/>
      <c r="D1890" s="50"/>
    </row>
    <row r="1891" spans="1:4" s="30" customFormat="1" x14ac:dyDescent="0.2">
      <c r="A1891" s="48"/>
      <c r="B1891" s="79"/>
      <c r="C1891" s="67"/>
      <c r="D1891" s="67"/>
    </row>
    <row r="1892" spans="1:4" s="30" customFormat="1" x14ac:dyDescent="0.2">
      <c r="A1892" s="46">
        <v>410000</v>
      </c>
      <c r="B1892" s="47" t="s">
        <v>87</v>
      </c>
      <c r="C1892" s="45">
        <f t="shared" ref="C1892" si="471">C1893+C1898</f>
        <v>1505000</v>
      </c>
      <c r="D1892" s="45">
        <f t="shared" ref="D1892" si="472">D1893+D1898</f>
        <v>0</v>
      </c>
    </row>
    <row r="1893" spans="1:4" s="30" customFormat="1" x14ac:dyDescent="0.2">
      <c r="A1893" s="46">
        <v>411000</v>
      </c>
      <c r="B1893" s="47" t="s">
        <v>204</v>
      </c>
      <c r="C1893" s="45">
        <f t="shared" ref="C1893" si="473">SUM(C1894:C1897)</f>
        <v>1349000</v>
      </c>
      <c r="D1893" s="45">
        <f t="shared" ref="D1893" si="474">SUM(D1894:D1897)</f>
        <v>0</v>
      </c>
    </row>
    <row r="1894" spans="1:4" s="30" customFormat="1" x14ac:dyDescent="0.2">
      <c r="A1894" s="48">
        <v>411100</v>
      </c>
      <c r="B1894" s="49" t="s">
        <v>88</v>
      </c>
      <c r="C1894" s="58">
        <v>1260000</v>
      </c>
      <c r="D1894" s="58">
        <v>0</v>
      </c>
    </row>
    <row r="1895" spans="1:4" s="30" customFormat="1" x14ac:dyDescent="0.2">
      <c r="A1895" s="48">
        <v>411200</v>
      </c>
      <c r="B1895" s="49" t="s">
        <v>217</v>
      </c>
      <c r="C1895" s="58">
        <v>50000</v>
      </c>
      <c r="D1895" s="58">
        <v>0</v>
      </c>
    </row>
    <row r="1896" spans="1:4" s="30" customFormat="1" ht="40.5" x14ac:dyDescent="0.2">
      <c r="A1896" s="48">
        <v>411300</v>
      </c>
      <c r="B1896" s="49" t="s">
        <v>89</v>
      </c>
      <c r="C1896" s="58">
        <v>20000</v>
      </c>
      <c r="D1896" s="58">
        <v>0</v>
      </c>
    </row>
    <row r="1897" spans="1:4" s="30" customFormat="1" x14ac:dyDescent="0.2">
      <c r="A1897" s="48">
        <v>411400</v>
      </c>
      <c r="B1897" s="49" t="s">
        <v>90</v>
      </c>
      <c r="C1897" s="58">
        <v>19000</v>
      </c>
      <c r="D1897" s="58">
        <v>0</v>
      </c>
    </row>
    <row r="1898" spans="1:4" s="30" customFormat="1" x14ac:dyDescent="0.2">
      <c r="A1898" s="46">
        <v>412000</v>
      </c>
      <c r="B1898" s="51" t="s">
        <v>209</v>
      </c>
      <c r="C1898" s="45">
        <f>SUM(C1899:C1907)</f>
        <v>156000</v>
      </c>
      <c r="D1898" s="45">
        <f>SUM(D1899:D1907)</f>
        <v>0</v>
      </c>
    </row>
    <row r="1899" spans="1:4" s="30" customFormat="1" x14ac:dyDescent="0.2">
      <c r="A1899" s="48">
        <v>412200</v>
      </c>
      <c r="B1899" s="49" t="s">
        <v>218</v>
      </c>
      <c r="C1899" s="58">
        <v>54000</v>
      </c>
      <c r="D1899" s="58">
        <v>0</v>
      </c>
    </row>
    <row r="1900" spans="1:4" s="30" customFormat="1" x14ac:dyDescent="0.2">
      <c r="A1900" s="48">
        <v>412300</v>
      </c>
      <c r="B1900" s="49" t="s">
        <v>92</v>
      </c>
      <c r="C1900" s="58">
        <v>12000</v>
      </c>
      <c r="D1900" s="58">
        <v>0</v>
      </c>
    </row>
    <row r="1901" spans="1:4" s="30" customFormat="1" x14ac:dyDescent="0.2">
      <c r="A1901" s="48">
        <v>412500</v>
      </c>
      <c r="B1901" s="49" t="s">
        <v>94</v>
      </c>
      <c r="C1901" s="58">
        <v>5000</v>
      </c>
      <c r="D1901" s="58">
        <v>0</v>
      </c>
    </row>
    <row r="1902" spans="1:4" s="30" customFormat="1" x14ac:dyDescent="0.2">
      <c r="A1902" s="48">
        <v>412600</v>
      </c>
      <c r="B1902" s="49" t="s">
        <v>219</v>
      </c>
      <c r="C1902" s="58">
        <v>10000</v>
      </c>
      <c r="D1902" s="58">
        <v>0</v>
      </c>
    </row>
    <row r="1903" spans="1:4" s="30" customFormat="1" x14ac:dyDescent="0.2">
      <c r="A1903" s="48">
        <v>412700</v>
      </c>
      <c r="B1903" s="49" t="s">
        <v>206</v>
      </c>
      <c r="C1903" s="58">
        <v>70000</v>
      </c>
      <c r="D1903" s="58">
        <v>0</v>
      </c>
    </row>
    <row r="1904" spans="1:4" s="30" customFormat="1" x14ac:dyDescent="0.2">
      <c r="A1904" s="48">
        <v>412900</v>
      </c>
      <c r="B1904" s="49" t="s">
        <v>533</v>
      </c>
      <c r="C1904" s="58">
        <v>2000</v>
      </c>
      <c r="D1904" s="58">
        <v>0</v>
      </c>
    </row>
    <row r="1905" spans="1:4" s="30" customFormat="1" x14ac:dyDescent="0.2">
      <c r="A1905" s="48">
        <v>412900</v>
      </c>
      <c r="B1905" s="49" t="s">
        <v>319</v>
      </c>
      <c r="C1905" s="58">
        <v>1000</v>
      </c>
      <c r="D1905" s="58">
        <v>0</v>
      </c>
    </row>
    <row r="1906" spans="1:4" s="30" customFormat="1" x14ac:dyDescent="0.2">
      <c r="A1906" s="48">
        <v>412900</v>
      </c>
      <c r="B1906" s="53" t="s">
        <v>320</v>
      </c>
      <c r="C1906" s="58">
        <v>1000</v>
      </c>
      <c r="D1906" s="58">
        <v>0</v>
      </c>
    </row>
    <row r="1907" spans="1:4" s="30" customFormat="1" x14ac:dyDescent="0.2">
      <c r="A1907" s="48">
        <v>412900</v>
      </c>
      <c r="B1907" s="49" t="s">
        <v>303</v>
      </c>
      <c r="C1907" s="58">
        <v>1000</v>
      </c>
      <c r="D1907" s="58">
        <v>0</v>
      </c>
    </row>
    <row r="1908" spans="1:4" s="55" customFormat="1" x14ac:dyDescent="0.2">
      <c r="A1908" s="46">
        <v>510000</v>
      </c>
      <c r="B1908" s="51" t="s">
        <v>153</v>
      </c>
      <c r="C1908" s="45">
        <f t="shared" ref="C1908" si="475">C1909</f>
        <v>25000</v>
      </c>
      <c r="D1908" s="45">
        <f t="shared" ref="D1908" si="476">D1909</f>
        <v>0</v>
      </c>
    </row>
    <row r="1909" spans="1:4" s="55" customFormat="1" x14ac:dyDescent="0.2">
      <c r="A1909" s="46">
        <v>511000</v>
      </c>
      <c r="B1909" s="51" t="s">
        <v>154</v>
      </c>
      <c r="C1909" s="45">
        <f>C1910+0+0</f>
        <v>25000</v>
      </c>
      <c r="D1909" s="45">
        <f>D1910+0+0</f>
        <v>0</v>
      </c>
    </row>
    <row r="1910" spans="1:4" s="30" customFormat="1" x14ac:dyDescent="0.2">
      <c r="A1910" s="48">
        <v>511300</v>
      </c>
      <c r="B1910" s="49" t="s">
        <v>157</v>
      </c>
      <c r="C1910" s="58">
        <v>25000</v>
      </c>
      <c r="D1910" s="58">
        <v>0</v>
      </c>
    </row>
    <row r="1911" spans="1:4" s="30" customFormat="1" x14ac:dyDescent="0.2">
      <c r="A1911" s="89"/>
      <c r="B1911" s="83" t="s">
        <v>236</v>
      </c>
      <c r="C1911" s="87">
        <f>C1892+C1908+0</f>
        <v>1530000</v>
      </c>
      <c r="D1911" s="87">
        <f>D1892+D1908+0</f>
        <v>0</v>
      </c>
    </row>
    <row r="1912" spans="1:4" s="30" customFormat="1" x14ac:dyDescent="0.2">
      <c r="A1912" s="66"/>
      <c r="B1912" s="44"/>
      <c r="C1912" s="67"/>
      <c r="D1912" s="67"/>
    </row>
    <row r="1913" spans="1:4" s="30" customFormat="1" x14ac:dyDescent="0.2">
      <c r="A1913" s="43"/>
      <c r="B1913" s="44"/>
      <c r="C1913" s="50"/>
      <c r="D1913" s="50"/>
    </row>
    <row r="1914" spans="1:4" s="30" customFormat="1" x14ac:dyDescent="0.2">
      <c r="A1914" s="48" t="s">
        <v>614</v>
      </c>
      <c r="B1914" s="51"/>
      <c r="C1914" s="50"/>
      <c r="D1914" s="50"/>
    </row>
    <row r="1915" spans="1:4" s="30" customFormat="1" x14ac:dyDescent="0.2">
      <c r="A1915" s="48" t="s">
        <v>249</v>
      </c>
      <c r="B1915" s="51"/>
      <c r="C1915" s="50"/>
      <c r="D1915" s="50"/>
    </row>
    <row r="1916" spans="1:4" s="30" customFormat="1" x14ac:dyDescent="0.2">
      <c r="A1916" s="48" t="s">
        <v>382</v>
      </c>
      <c r="B1916" s="51"/>
      <c r="C1916" s="50"/>
      <c r="D1916" s="50"/>
    </row>
    <row r="1917" spans="1:4" s="30" customFormat="1" x14ac:dyDescent="0.2">
      <c r="A1917" s="48" t="s">
        <v>532</v>
      </c>
      <c r="B1917" s="51"/>
      <c r="C1917" s="50"/>
      <c r="D1917" s="50"/>
    </row>
    <row r="1918" spans="1:4" s="30" customFormat="1" x14ac:dyDescent="0.2">
      <c r="A1918" s="48"/>
      <c r="B1918" s="79"/>
      <c r="C1918" s="67"/>
      <c r="D1918" s="67"/>
    </row>
    <row r="1919" spans="1:4" s="30" customFormat="1" x14ac:dyDescent="0.2">
      <c r="A1919" s="46">
        <v>410000</v>
      </c>
      <c r="B1919" s="47" t="s">
        <v>87</v>
      </c>
      <c r="C1919" s="45">
        <f>C1920+C1925+C1936</f>
        <v>6817900</v>
      </c>
      <c r="D1919" s="45">
        <f>D1920+D1925+D1936</f>
        <v>0</v>
      </c>
    </row>
    <row r="1920" spans="1:4" s="30" customFormat="1" x14ac:dyDescent="0.2">
      <c r="A1920" s="46">
        <v>411000</v>
      </c>
      <c r="B1920" s="47" t="s">
        <v>204</v>
      </c>
      <c r="C1920" s="45">
        <f t="shared" ref="C1920" si="477">SUM(C1921:C1924)</f>
        <v>6129100</v>
      </c>
      <c r="D1920" s="45">
        <f t="shared" ref="D1920" si="478">SUM(D1921:D1924)</f>
        <v>0</v>
      </c>
    </row>
    <row r="1921" spans="1:4" s="30" customFormat="1" x14ac:dyDescent="0.2">
      <c r="A1921" s="48">
        <v>411100</v>
      </c>
      <c r="B1921" s="49" t="s">
        <v>88</v>
      </c>
      <c r="C1921" s="58">
        <v>5750000</v>
      </c>
      <c r="D1921" s="58">
        <v>0</v>
      </c>
    </row>
    <row r="1922" spans="1:4" s="30" customFormat="1" x14ac:dyDescent="0.2">
      <c r="A1922" s="48">
        <v>411200</v>
      </c>
      <c r="B1922" s="49" t="s">
        <v>217</v>
      </c>
      <c r="C1922" s="58">
        <v>200000</v>
      </c>
      <c r="D1922" s="58">
        <v>0</v>
      </c>
    </row>
    <row r="1923" spans="1:4" s="30" customFormat="1" ht="40.5" x14ac:dyDescent="0.2">
      <c r="A1923" s="48">
        <v>411300</v>
      </c>
      <c r="B1923" s="49" t="s">
        <v>89</v>
      </c>
      <c r="C1923" s="58">
        <v>116400</v>
      </c>
      <c r="D1923" s="58">
        <v>0</v>
      </c>
    </row>
    <row r="1924" spans="1:4" s="30" customFormat="1" x14ac:dyDescent="0.2">
      <c r="A1924" s="48">
        <v>411400</v>
      </c>
      <c r="B1924" s="49" t="s">
        <v>90</v>
      </c>
      <c r="C1924" s="58">
        <v>62700</v>
      </c>
      <c r="D1924" s="58">
        <v>0</v>
      </c>
    </row>
    <row r="1925" spans="1:4" s="30" customFormat="1" x14ac:dyDescent="0.2">
      <c r="A1925" s="46">
        <v>412000</v>
      </c>
      <c r="B1925" s="51" t="s">
        <v>209</v>
      </c>
      <c r="C1925" s="45">
        <f>SUM(C1926:C1935)</f>
        <v>687300</v>
      </c>
      <c r="D1925" s="45">
        <f>SUM(D1926:D1935)</f>
        <v>0</v>
      </c>
    </row>
    <row r="1926" spans="1:4" s="30" customFormat="1" x14ac:dyDescent="0.2">
      <c r="A1926" s="48">
        <v>412200</v>
      </c>
      <c r="B1926" s="49" t="s">
        <v>218</v>
      </c>
      <c r="C1926" s="58">
        <v>164000</v>
      </c>
      <c r="D1926" s="58">
        <v>0</v>
      </c>
    </row>
    <row r="1927" spans="1:4" s="30" customFormat="1" x14ac:dyDescent="0.2">
      <c r="A1927" s="48">
        <v>412300</v>
      </c>
      <c r="B1927" s="49" t="s">
        <v>92</v>
      </c>
      <c r="C1927" s="58">
        <v>87800.000000000015</v>
      </c>
      <c r="D1927" s="58">
        <v>0</v>
      </c>
    </row>
    <row r="1928" spans="1:4" s="30" customFormat="1" x14ac:dyDescent="0.2">
      <c r="A1928" s="48">
        <v>412500</v>
      </c>
      <c r="B1928" s="49" t="s">
        <v>94</v>
      </c>
      <c r="C1928" s="58">
        <v>31999.999999999993</v>
      </c>
      <c r="D1928" s="58">
        <v>0</v>
      </c>
    </row>
    <row r="1929" spans="1:4" s="30" customFormat="1" x14ac:dyDescent="0.2">
      <c r="A1929" s="48">
        <v>412600</v>
      </c>
      <c r="B1929" s="49" t="s">
        <v>219</v>
      </c>
      <c r="C1929" s="58">
        <v>15000</v>
      </c>
      <c r="D1929" s="58">
        <v>0</v>
      </c>
    </row>
    <row r="1930" spans="1:4" s="30" customFormat="1" x14ac:dyDescent="0.2">
      <c r="A1930" s="48">
        <v>412700</v>
      </c>
      <c r="B1930" s="49" t="s">
        <v>206</v>
      </c>
      <c r="C1930" s="58">
        <v>349999.99999999994</v>
      </c>
      <c r="D1930" s="58">
        <v>0</v>
      </c>
    </row>
    <row r="1931" spans="1:4" s="30" customFormat="1" x14ac:dyDescent="0.2">
      <c r="A1931" s="48">
        <v>412900</v>
      </c>
      <c r="B1931" s="53" t="s">
        <v>301</v>
      </c>
      <c r="C1931" s="58">
        <v>14000</v>
      </c>
      <c r="D1931" s="58">
        <v>0</v>
      </c>
    </row>
    <row r="1932" spans="1:4" s="30" customFormat="1" x14ac:dyDescent="0.2">
      <c r="A1932" s="48">
        <v>412900</v>
      </c>
      <c r="B1932" s="53" t="s">
        <v>319</v>
      </c>
      <c r="C1932" s="58">
        <v>1500</v>
      </c>
      <c r="D1932" s="58">
        <v>0</v>
      </c>
    </row>
    <row r="1933" spans="1:4" s="30" customFormat="1" x14ac:dyDescent="0.2">
      <c r="A1933" s="48">
        <v>412900</v>
      </c>
      <c r="B1933" s="53" t="s">
        <v>320</v>
      </c>
      <c r="C1933" s="58">
        <v>1000</v>
      </c>
      <c r="D1933" s="58">
        <v>0</v>
      </c>
    </row>
    <row r="1934" spans="1:4" s="30" customFormat="1" x14ac:dyDescent="0.2">
      <c r="A1934" s="48">
        <v>412900</v>
      </c>
      <c r="B1934" s="53" t="s">
        <v>321</v>
      </c>
      <c r="C1934" s="58">
        <v>11000</v>
      </c>
      <c r="D1934" s="58">
        <v>0</v>
      </c>
    </row>
    <row r="1935" spans="1:4" s="30" customFormat="1" x14ac:dyDescent="0.2">
      <c r="A1935" s="48">
        <v>412900</v>
      </c>
      <c r="B1935" s="49" t="s">
        <v>303</v>
      </c>
      <c r="C1935" s="58">
        <v>11000.000000000004</v>
      </c>
      <c r="D1935" s="58">
        <v>0</v>
      </c>
    </row>
    <row r="1936" spans="1:4" s="55" customFormat="1" x14ac:dyDescent="0.2">
      <c r="A1936" s="46">
        <v>413000</v>
      </c>
      <c r="B1936" s="51" t="s">
        <v>210</v>
      </c>
      <c r="C1936" s="45">
        <f t="shared" ref="C1936" si="479">C1937</f>
        <v>1500</v>
      </c>
      <c r="D1936" s="45">
        <f t="shared" ref="D1936" si="480">D1937</f>
        <v>0</v>
      </c>
    </row>
    <row r="1937" spans="1:4" s="30" customFormat="1" x14ac:dyDescent="0.2">
      <c r="A1937" s="48">
        <v>413900</v>
      </c>
      <c r="B1937" s="49" t="s">
        <v>99</v>
      </c>
      <c r="C1937" s="58">
        <v>1500</v>
      </c>
      <c r="D1937" s="58">
        <v>0</v>
      </c>
    </row>
    <row r="1938" spans="1:4" s="30" customFormat="1" x14ac:dyDescent="0.2">
      <c r="A1938" s="46">
        <v>510000</v>
      </c>
      <c r="B1938" s="51" t="s">
        <v>153</v>
      </c>
      <c r="C1938" s="45">
        <f>C1939+C1941+0</f>
        <v>83500</v>
      </c>
      <c r="D1938" s="45">
        <f>D1939+D1941+0</f>
        <v>0</v>
      </c>
    </row>
    <row r="1939" spans="1:4" s="30" customFormat="1" x14ac:dyDescent="0.2">
      <c r="A1939" s="46">
        <v>511000</v>
      </c>
      <c r="B1939" s="51" t="s">
        <v>154</v>
      </c>
      <c r="C1939" s="45">
        <f>SUM(C1940:C1940)</f>
        <v>80000</v>
      </c>
      <c r="D1939" s="45">
        <f>SUM(D1940:D1940)</f>
        <v>0</v>
      </c>
    </row>
    <row r="1940" spans="1:4" s="30" customFormat="1" x14ac:dyDescent="0.2">
      <c r="A1940" s="48">
        <v>511300</v>
      </c>
      <c r="B1940" s="49" t="s">
        <v>157</v>
      </c>
      <c r="C1940" s="58">
        <v>80000</v>
      </c>
      <c r="D1940" s="58">
        <v>0</v>
      </c>
    </row>
    <row r="1941" spans="1:4" s="55" customFormat="1" x14ac:dyDescent="0.2">
      <c r="A1941" s="46">
        <v>516000</v>
      </c>
      <c r="B1941" s="51" t="s">
        <v>164</v>
      </c>
      <c r="C1941" s="45">
        <f t="shared" ref="C1941" si="481">C1942</f>
        <v>3500</v>
      </c>
      <c r="D1941" s="45">
        <f t="shared" ref="D1941" si="482">D1942</f>
        <v>0</v>
      </c>
    </row>
    <row r="1942" spans="1:4" s="30" customFormat="1" x14ac:dyDescent="0.2">
      <c r="A1942" s="48">
        <v>516100</v>
      </c>
      <c r="B1942" s="49" t="s">
        <v>164</v>
      </c>
      <c r="C1942" s="58">
        <v>3500</v>
      </c>
      <c r="D1942" s="58">
        <v>0</v>
      </c>
    </row>
    <row r="1943" spans="1:4" s="55" customFormat="1" x14ac:dyDescent="0.2">
      <c r="A1943" s="46">
        <v>630000</v>
      </c>
      <c r="B1943" s="51" t="s">
        <v>194</v>
      </c>
      <c r="C1943" s="45">
        <f>C1944+C1946</f>
        <v>70600</v>
      </c>
      <c r="D1943" s="45">
        <f>D1944+D1946</f>
        <v>46000</v>
      </c>
    </row>
    <row r="1944" spans="1:4" s="55" customFormat="1" x14ac:dyDescent="0.2">
      <c r="A1944" s="46">
        <v>631000</v>
      </c>
      <c r="B1944" s="51" t="s">
        <v>126</v>
      </c>
      <c r="C1944" s="45">
        <f>0+C1945</f>
        <v>0</v>
      </c>
      <c r="D1944" s="45">
        <f>0+D1945</f>
        <v>46000</v>
      </c>
    </row>
    <row r="1945" spans="1:4" s="30" customFormat="1" x14ac:dyDescent="0.2">
      <c r="A1945" s="56">
        <v>631200</v>
      </c>
      <c r="B1945" s="49" t="s">
        <v>197</v>
      </c>
      <c r="C1945" s="58">
        <v>0</v>
      </c>
      <c r="D1945" s="58">
        <v>46000</v>
      </c>
    </row>
    <row r="1946" spans="1:4" s="55" customFormat="1" x14ac:dyDescent="0.2">
      <c r="A1946" s="46">
        <v>638000</v>
      </c>
      <c r="B1946" s="51" t="s">
        <v>127</v>
      </c>
      <c r="C1946" s="45">
        <f t="shared" ref="C1946" si="483">C1947</f>
        <v>70600</v>
      </c>
      <c r="D1946" s="45">
        <f t="shared" ref="D1946" si="484">D1947</f>
        <v>0</v>
      </c>
    </row>
    <row r="1947" spans="1:4" s="30" customFormat="1" x14ac:dyDescent="0.2">
      <c r="A1947" s="48">
        <v>638100</v>
      </c>
      <c r="B1947" s="49" t="s">
        <v>199</v>
      </c>
      <c r="C1947" s="58">
        <v>70600</v>
      </c>
      <c r="D1947" s="58">
        <v>0</v>
      </c>
    </row>
    <row r="1948" spans="1:4" s="30" customFormat="1" x14ac:dyDescent="0.2">
      <c r="A1948" s="89"/>
      <c r="B1948" s="83" t="s">
        <v>236</v>
      </c>
      <c r="C1948" s="87">
        <f>C1919+C1938+C1943</f>
        <v>6972000</v>
      </c>
      <c r="D1948" s="87">
        <f>D1919+D1938+D1943</f>
        <v>46000</v>
      </c>
    </row>
    <row r="1949" spans="1:4" s="30" customFormat="1" x14ac:dyDescent="0.2">
      <c r="A1949" s="66"/>
      <c r="B1949" s="44"/>
      <c r="C1949" s="67"/>
      <c r="D1949" s="67"/>
    </row>
    <row r="1950" spans="1:4" s="30" customFormat="1" x14ac:dyDescent="0.2">
      <c r="A1950" s="43"/>
      <c r="B1950" s="44"/>
      <c r="C1950" s="50"/>
      <c r="D1950" s="50"/>
    </row>
    <row r="1951" spans="1:4" s="30" customFormat="1" x14ac:dyDescent="0.2">
      <c r="A1951" s="48" t="s">
        <v>615</v>
      </c>
      <c r="B1951" s="51"/>
      <c r="C1951" s="50"/>
      <c r="D1951" s="50"/>
    </row>
    <row r="1952" spans="1:4" s="30" customFormat="1" x14ac:dyDescent="0.2">
      <c r="A1952" s="48" t="s">
        <v>249</v>
      </c>
      <c r="B1952" s="51"/>
      <c r="C1952" s="50"/>
      <c r="D1952" s="50"/>
    </row>
    <row r="1953" spans="1:4" s="30" customFormat="1" x14ac:dyDescent="0.2">
      <c r="A1953" s="48" t="s">
        <v>383</v>
      </c>
      <c r="B1953" s="51"/>
      <c r="C1953" s="50"/>
      <c r="D1953" s="50"/>
    </row>
    <row r="1954" spans="1:4" s="30" customFormat="1" x14ac:dyDescent="0.2">
      <c r="A1954" s="48" t="s">
        <v>532</v>
      </c>
      <c r="B1954" s="51"/>
      <c r="C1954" s="50"/>
      <c r="D1954" s="50"/>
    </row>
    <row r="1955" spans="1:4" s="30" customFormat="1" x14ac:dyDescent="0.2">
      <c r="A1955" s="48"/>
      <c r="B1955" s="79"/>
      <c r="C1955" s="67"/>
      <c r="D1955" s="67"/>
    </row>
    <row r="1956" spans="1:4" s="30" customFormat="1" x14ac:dyDescent="0.2">
      <c r="A1956" s="46">
        <v>410000</v>
      </c>
      <c r="B1956" s="47" t="s">
        <v>87</v>
      </c>
      <c r="C1956" s="45">
        <f>C1957+C1962+0</f>
        <v>2257800</v>
      </c>
      <c r="D1956" s="45">
        <f>D1957+D1962+0</f>
        <v>0</v>
      </c>
    </row>
    <row r="1957" spans="1:4" s="30" customFormat="1" x14ac:dyDescent="0.2">
      <c r="A1957" s="46">
        <v>411000</v>
      </c>
      <c r="B1957" s="47" t="s">
        <v>204</v>
      </c>
      <c r="C1957" s="45">
        <f t="shared" ref="C1957" si="485">SUM(C1958:C1961)</f>
        <v>2111500</v>
      </c>
      <c r="D1957" s="45">
        <f t="shared" ref="D1957" si="486">SUM(D1958:D1961)</f>
        <v>0</v>
      </c>
    </row>
    <row r="1958" spans="1:4" s="30" customFormat="1" x14ac:dyDescent="0.2">
      <c r="A1958" s="48">
        <v>411100</v>
      </c>
      <c r="B1958" s="49" t="s">
        <v>88</v>
      </c>
      <c r="C1958" s="58">
        <v>1975000</v>
      </c>
      <c r="D1958" s="58">
        <v>0</v>
      </c>
    </row>
    <row r="1959" spans="1:4" s="30" customFormat="1" x14ac:dyDescent="0.2">
      <c r="A1959" s="48">
        <v>411200</v>
      </c>
      <c r="B1959" s="49" t="s">
        <v>217</v>
      </c>
      <c r="C1959" s="58">
        <v>85000</v>
      </c>
      <c r="D1959" s="58">
        <v>0</v>
      </c>
    </row>
    <row r="1960" spans="1:4" s="30" customFormat="1" ht="40.5" x14ac:dyDescent="0.2">
      <c r="A1960" s="48">
        <v>411300</v>
      </c>
      <c r="B1960" s="49" t="s">
        <v>89</v>
      </c>
      <c r="C1960" s="58">
        <v>24500</v>
      </c>
      <c r="D1960" s="58">
        <v>0</v>
      </c>
    </row>
    <row r="1961" spans="1:4" s="30" customFormat="1" x14ac:dyDescent="0.2">
      <c r="A1961" s="48">
        <v>411400</v>
      </c>
      <c r="B1961" s="49" t="s">
        <v>90</v>
      </c>
      <c r="C1961" s="58">
        <v>27000</v>
      </c>
      <c r="D1961" s="58">
        <v>0</v>
      </c>
    </row>
    <row r="1962" spans="1:4" s="30" customFormat="1" x14ac:dyDescent="0.2">
      <c r="A1962" s="46">
        <v>412000</v>
      </c>
      <c r="B1962" s="51" t="s">
        <v>209</v>
      </c>
      <c r="C1962" s="45">
        <f>SUM(C1963:C1971)</f>
        <v>146300</v>
      </c>
      <c r="D1962" s="45">
        <f>SUM(D1963:D1971)</f>
        <v>0</v>
      </c>
    </row>
    <row r="1963" spans="1:4" s="30" customFormat="1" x14ac:dyDescent="0.2">
      <c r="A1963" s="48">
        <v>412200</v>
      </c>
      <c r="B1963" s="49" t="s">
        <v>218</v>
      </c>
      <c r="C1963" s="58">
        <v>38000</v>
      </c>
      <c r="D1963" s="58">
        <v>0</v>
      </c>
    </row>
    <row r="1964" spans="1:4" s="30" customFormat="1" x14ac:dyDescent="0.2">
      <c r="A1964" s="48">
        <v>412300</v>
      </c>
      <c r="B1964" s="49" t="s">
        <v>92</v>
      </c>
      <c r="C1964" s="58">
        <v>11999.999999999998</v>
      </c>
      <c r="D1964" s="58">
        <v>0</v>
      </c>
    </row>
    <row r="1965" spans="1:4" s="30" customFormat="1" x14ac:dyDescent="0.2">
      <c r="A1965" s="48">
        <v>412500</v>
      </c>
      <c r="B1965" s="49" t="s">
        <v>94</v>
      </c>
      <c r="C1965" s="58">
        <v>5999.9999999999991</v>
      </c>
      <c r="D1965" s="58">
        <v>0</v>
      </c>
    </row>
    <row r="1966" spans="1:4" s="30" customFormat="1" x14ac:dyDescent="0.2">
      <c r="A1966" s="48">
        <v>412600</v>
      </c>
      <c r="B1966" s="49" t="s">
        <v>219</v>
      </c>
      <c r="C1966" s="58">
        <v>7000</v>
      </c>
      <c r="D1966" s="58">
        <v>0</v>
      </c>
    </row>
    <row r="1967" spans="1:4" s="30" customFormat="1" x14ac:dyDescent="0.2">
      <c r="A1967" s="48">
        <v>412700</v>
      </c>
      <c r="B1967" s="49" t="s">
        <v>206</v>
      </c>
      <c r="C1967" s="58">
        <v>75000</v>
      </c>
      <c r="D1967" s="58">
        <v>0</v>
      </c>
    </row>
    <row r="1968" spans="1:4" s="30" customFormat="1" x14ac:dyDescent="0.2">
      <c r="A1968" s="48">
        <v>412900</v>
      </c>
      <c r="B1968" s="53" t="s">
        <v>301</v>
      </c>
      <c r="C1968" s="58">
        <v>1000</v>
      </c>
      <c r="D1968" s="58">
        <v>0</v>
      </c>
    </row>
    <row r="1969" spans="1:4" s="30" customFormat="1" x14ac:dyDescent="0.2">
      <c r="A1969" s="48">
        <v>412900</v>
      </c>
      <c r="B1969" s="53" t="s">
        <v>320</v>
      </c>
      <c r="C1969" s="58">
        <v>300</v>
      </c>
      <c r="D1969" s="58">
        <v>0</v>
      </c>
    </row>
    <row r="1970" spans="1:4" s="30" customFormat="1" x14ac:dyDescent="0.2">
      <c r="A1970" s="48">
        <v>412900</v>
      </c>
      <c r="B1970" s="53" t="s">
        <v>321</v>
      </c>
      <c r="C1970" s="58">
        <v>4000</v>
      </c>
      <c r="D1970" s="58">
        <v>0</v>
      </c>
    </row>
    <row r="1971" spans="1:4" s="30" customFormat="1" x14ac:dyDescent="0.2">
      <c r="A1971" s="48">
        <v>412900</v>
      </c>
      <c r="B1971" s="49" t="s">
        <v>303</v>
      </c>
      <c r="C1971" s="58">
        <v>3000</v>
      </c>
      <c r="D1971" s="58">
        <v>0</v>
      </c>
    </row>
    <row r="1972" spans="1:4" s="30" customFormat="1" x14ac:dyDescent="0.2">
      <c r="A1972" s="46">
        <v>510000</v>
      </c>
      <c r="B1972" s="51" t="s">
        <v>153</v>
      </c>
      <c r="C1972" s="45">
        <f>C1973+0</f>
        <v>10000</v>
      </c>
      <c r="D1972" s="45">
        <f>D1973+0</f>
        <v>0</v>
      </c>
    </row>
    <row r="1973" spans="1:4" s="30" customFormat="1" x14ac:dyDescent="0.2">
      <c r="A1973" s="46">
        <v>511000</v>
      </c>
      <c r="B1973" s="51" t="s">
        <v>154</v>
      </c>
      <c r="C1973" s="45">
        <f>SUM(C1974:C1974)</f>
        <v>10000</v>
      </c>
      <c r="D1973" s="45">
        <f>SUM(D1974:D1974)</f>
        <v>0</v>
      </c>
    </row>
    <row r="1974" spans="1:4" s="30" customFormat="1" x14ac:dyDescent="0.2">
      <c r="A1974" s="48">
        <v>511300</v>
      </c>
      <c r="B1974" s="49" t="s">
        <v>157</v>
      </c>
      <c r="C1974" s="58">
        <v>10000</v>
      </c>
      <c r="D1974" s="58">
        <v>0</v>
      </c>
    </row>
    <row r="1975" spans="1:4" s="55" customFormat="1" x14ac:dyDescent="0.2">
      <c r="A1975" s="46">
        <v>630000</v>
      </c>
      <c r="B1975" s="51" t="s">
        <v>194</v>
      </c>
      <c r="C1975" s="45">
        <f>C1976+C1978</f>
        <v>11000</v>
      </c>
      <c r="D1975" s="45">
        <f>D1976+D1978</f>
        <v>90000</v>
      </c>
    </row>
    <row r="1976" spans="1:4" s="55" customFormat="1" x14ac:dyDescent="0.2">
      <c r="A1976" s="46">
        <v>631000</v>
      </c>
      <c r="B1976" s="51" t="s">
        <v>126</v>
      </c>
      <c r="C1976" s="45">
        <f>0+C1977</f>
        <v>0</v>
      </c>
      <c r="D1976" s="45">
        <f>0+D1977</f>
        <v>90000</v>
      </c>
    </row>
    <row r="1977" spans="1:4" s="30" customFormat="1" x14ac:dyDescent="0.2">
      <c r="A1977" s="56">
        <v>631200</v>
      </c>
      <c r="B1977" s="49" t="s">
        <v>197</v>
      </c>
      <c r="C1977" s="58">
        <v>0</v>
      </c>
      <c r="D1977" s="58">
        <v>90000</v>
      </c>
    </row>
    <row r="1978" spans="1:4" s="55" customFormat="1" x14ac:dyDescent="0.2">
      <c r="A1978" s="46">
        <v>638000</v>
      </c>
      <c r="B1978" s="51" t="s">
        <v>127</v>
      </c>
      <c r="C1978" s="45">
        <f t="shared" ref="C1978" si="487">C1979</f>
        <v>11000</v>
      </c>
      <c r="D1978" s="45">
        <f t="shared" ref="D1978" si="488">D1979</f>
        <v>0</v>
      </c>
    </row>
    <row r="1979" spans="1:4" s="30" customFormat="1" x14ac:dyDescent="0.2">
      <c r="A1979" s="48">
        <v>638100</v>
      </c>
      <c r="B1979" s="49" t="s">
        <v>199</v>
      </c>
      <c r="C1979" s="58">
        <v>11000</v>
      </c>
      <c r="D1979" s="58">
        <v>0</v>
      </c>
    </row>
    <row r="1980" spans="1:4" s="30" customFormat="1" x14ac:dyDescent="0.2">
      <c r="A1980" s="89"/>
      <c r="B1980" s="83" t="s">
        <v>236</v>
      </c>
      <c r="C1980" s="87">
        <f>C1956+C1972+C1975</f>
        <v>2278800</v>
      </c>
      <c r="D1980" s="87">
        <f>D1956+D1972+D1975</f>
        <v>90000</v>
      </c>
    </row>
    <row r="1981" spans="1:4" s="30" customFormat="1" x14ac:dyDescent="0.2">
      <c r="A1981" s="66"/>
      <c r="B1981" s="44"/>
      <c r="C1981" s="67"/>
      <c r="D1981" s="67"/>
    </row>
    <row r="1982" spans="1:4" s="30" customFormat="1" x14ac:dyDescent="0.2">
      <c r="A1982" s="43"/>
      <c r="B1982" s="44"/>
      <c r="C1982" s="50"/>
      <c r="D1982" s="50"/>
    </row>
    <row r="1983" spans="1:4" s="30" customFormat="1" x14ac:dyDescent="0.2">
      <c r="A1983" s="48" t="s">
        <v>616</v>
      </c>
      <c r="B1983" s="51"/>
      <c r="C1983" s="50"/>
      <c r="D1983" s="50"/>
    </row>
    <row r="1984" spans="1:4" s="30" customFormat="1" x14ac:dyDescent="0.2">
      <c r="A1984" s="48" t="s">
        <v>249</v>
      </c>
      <c r="B1984" s="51"/>
      <c r="C1984" s="50"/>
      <c r="D1984" s="50"/>
    </row>
    <row r="1985" spans="1:4" s="30" customFormat="1" x14ac:dyDescent="0.2">
      <c r="A1985" s="48" t="s">
        <v>384</v>
      </c>
      <c r="B1985" s="51"/>
      <c r="C1985" s="50"/>
      <c r="D1985" s="50"/>
    </row>
    <row r="1986" spans="1:4" s="30" customFormat="1" x14ac:dyDescent="0.2">
      <c r="A1986" s="48" t="s">
        <v>532</v>
      </c>
      <c r="B1986" s="51"/>
      <c r="C1986" s="50"/>
      <c r="D1986" s="50"/>
    </row>
    <row r="1987" spans="1:4" s="30" customFormat="1" x14ac:dyDescent="0.2">
      <c r="A1987" s="48"/>
      <c r="B1987" s="79"/>
      <c r="C1987" s="67"/>
      <c r="D1987" s="67"/>
    </row>
    <row r="1988" spans="1:4" s="30" customFormat="1" x14ac:dyDescent="0.2">
      <c r="A1988" s="46">
        <v>410000</v>
      </c>
      <c r="B1988" s="47" t="s">
        <v>87</v>
      </c>
      <c r="C1988" s="45">
        <f>C1989+C1994+0+C2006</f>
        <v>2543099.9999999991</v>
      </c>
      <c r="D1988" s="45">
        <f>D1989+D1994+0+D2006</f>
        <v>0</v>
      </c>
    </row>
    <row r="1989" spans="1:4" s="30" customFormat="1" x14ac:dyDescent="0.2">
      <c r="A1989" s="46">
        <v>411000</v>
      </c>
      <c r="B1989" s="47" t="s">
        <v>204</v>
      </c>
      <c r="C1989" s="45">
        <f t="shared" ref="C1989" si="489">SUM(C1990:C1993)</f>
        <v>2174399.9999999991</v>
      </c>
      <c r="D1989" s="45">
        <f t="shared" ref="D1989" si="490">SUM(D1990:D1993)</f>
        <v>0</v>
      </c>
    </row>
    <row r="1990" spans="1:4" s="30" customFormat="1" x14ac:dyDescent="0.2">
      <c r="A1990" s="48">
        <v>411100</v>
      </c>
      <c r="B1990" s="49" t="s">
        <v>88</v>
      </c>
      <c r="C1990" s="58">
        <v>1971299.9999999991</v>
      </c>
      <c r="D1990" s="58">
        <v>0</v>
      </c>
    </row>
    <row r="1991" spans="1:4" s="30" customFormat="1" x14ac:dyDescent="0.2">
      <c r="A1991" s="48">
        <v>411200</v>
      </c>
      <c r="B1991" s="49" t="s">
        <v>217</v>
      </c>
      <c r="C1991" s="58">
        <v>90000</v>
      </c>
      <c r="D1991" s="58">
        <v>0</v>
      </c>
    </row>
    <row r="1992" spans="1:4" s="30" customFormat="1" ht="40.5" x14ac:dyDescent="0.2">
      <c r="A1992" s="48">
        <v>411300</v>
      </c>
      <c r="B1992" s="49" t="s">
        <v>89</v>
      </c>
      <c r="C1992" s="58">
        <v>58100</v>
      </c>
      <c r="D1992" s="58">
        <v>0</v>
      </c>
    </row>
    <row r="1993" spans="1:4" s="30" customFormat="1" x14ac:dyDescent="0.2">
      <c r="A1993" s="48">
        <v>411400</v>
      </c>
      <c r="B1993" s="49" t="s">
        <v>90</v>
      </c>
      <c r="C1993" s="58">
        <v>54999.999999999956</v>
      </c>
      <c r="D1993" s="58">
        <v>0</v>
      </c>
    </row>
    <row r="1994" spans="1:4" s="30" customFormat="1" x14ac:dyDescent="0.2">
      <c r="A1994" s="46">
        <v>412000</v>
      </c>
      <c r="B1994" s="51" t="s">
        <v>209</v>
      </c>
      <c r="C1994" s="45">
        <f t="shared" ref="C1994" si="491">SUM(C1995:C2005)</f>
        <v>368400</v>
      </c>
      <c r="D1994" s="45">
        <f t="shared" ref="D1994" si="492">SUM(D1995:D2005)</f>
        <v>0</v>
      </c>
    </row>
    <row r="1995" spans="1:4" s="30" customFormat="1" x14ac:dyDescent="0.2">
      <c r="A1995" s="48">
        <v>412200</v>
      </c>
      <c r="B1995" s="49" t="s">
        <v>218</v>
      </c>
      <c r="C1995" s="58">
        <v>118000</v>
      </c>
      <c r="D1995" s="58">
        <v>0</v>
      </c>
    </row>
    <row r="1996" spans="1:4" s="30" customFormat="1" x14ac:dyDescent="0.2">
      <c r="A1996" s="48">
        <v>412300</v>
      </c>
      <c r="B1996" s="49" t="s">
        <v>92</v>
      </c>
      <c r="C1996" s="58">
        <v>24000</v>
      </c>
      <c r="D1996" s="58">
        <v>0</v>
      </c>
    </row>
    <row r="1997" spans="1:4" s="30" customFormat="1" x14ac:dyDescent="0.2">
      <c r="A1997" s="48">
        <v>412500</v>
      </c>
      <c r="B1997" s="49" t="s">
        <v>94</v>
      </c>
      <c r="C1997" s="58">
        <v>19000</v>
      </c>
      <c r="D1997" s="58">
        <v>0</v>
      </c>
    </row>
    <row r="1998" spans="1:4" s="30" customFormat="1" x14ac:dyDescent="0.2">
      <c r="A1998" s="48">
        <v>412600</v>
      </c>
      <c r="B1998" s="49" t="s">
        <v>219</v>
      </c>
      <c r="C1998" s="58">
        <v>5500</v>
      </c>
      <c r="D1998" s="58">
        <v>0</v>
      </c>
    </row>
    <row r="1999" spans="1:4" s="30" customFormat="1" x14ac:dyDescent="0.2">
      <c r="A1999" s="48">
        <v>412700</v>
      </c>
      <c r="B1999" s="49" t="s">
        <v>206</v>
      </c>
      <c r="C1999" s="58">
        <v>180000</v>
      </c>
      <c r="D1999" s="58">
        <v>0</v>
      </c>
    </row>
    <row r="2000" spans="1:4" s="30" customFormat="1" x14ac:dyDescent="0.2">
      <c r="A2000" s="48">
        <v>412900</v>
      </c>
      <c r="B2000" s="53" t="s">
        <v>533</v>
      </c>
      <c r="C2000" s="58">
        <v>600</v>
      </c>
      <c r="D2000" s="58">
        <v>0</v>
      </c>
    </row>
    <row r="2001" spans="1:4" s="30" customFormat="1" x14ac:dyDescent="0.2">
      <c r="A2001" s="48">
        <v>412900</v>
      </c>
      <c r="B2001" s="53" t="s">
        <v>301</v>
      </c>
      <c r="C2001" s="58">
        <v>1500</v>
      </c>
      <c r="D2001" s="58">
        <v>0</v>
      </c>
    </row>
    <row r="2002" spans="1:4" s="30" customFormat="1" x14ac:dyDescent="0.2">
      <c r="A2002" s="48">
        <v>412900</v>
      </c>
      <c r="B2002" s="49" t="s">
        <v>319</v>
      </c>
      <c r="C2002" s="58">
        <v>1000</v>
      </c>
      <c r="D2002" s="58">
        <v>0</v>
      </c>
    </row>
    <row r="2003" spans="1:4" s="30" customFormat="1" x14ac:dyDescent="0.2">
      <c r="A2003" s="48">
        <v>412900</v>
      </c>
      <c r="B2003" s="53" t="s">
        <v>320</v>
      </c>
      <c r="C2003" s="58">
        <v>900</v>
      </c>
      <c r="D2003" s="58">
        <v>0</v>
      </c>
    </row>
    <row r="2004" spans="1:4" s="30" customFormat="1" x14ac:dyDescent="0.2">
      <c r="A2004" s="48">
        <v>412900</v>
      </c>
      <c r="B2004" s="53" t="s">
        <v>321</v>
      </c>
      <c r="C2004" s="58">
        <v>4200</v>
      </c>
      <c r="D2004" s="58">
        <v>0</v>
      </c>
    </row>
    <row r="2005" spans="1:4" s="30" customFormat="1" x14ac:dyDescent="0.2">
      <c r="A2005" s="48">
        <v>412900</v>
      </c>
      <c r="B2005" s="49" t="s">
        <v>303</v>
      </c>
      <c r="C2005" s="58">
        <v>13700</v>
      </c>
      <c r="D2005" s="58">
        <v>0</v>
      </c>
    </row>
    <row r="2006" spans="1:4" s="55" customFormat="1" x14ac:dyDescent="0.2">
      <c r="A2006" s="46">
        <v>413000</v>
      </c>
      <c r="B2006" s="51" t="s">
        <v>210</v>
      </c>
      <c r="C2006" s="45">
        <f t="shared" ref="C2006" si="493">C2007</f>
        <v>300</v>
      </c>
      <c r="D2006" s="45">
        <f t="shared" ref="D2006" si="494">D2007</f>
        <v>0</v>
      </c>
    </row>
    <row r="2007" spans="1:4" s="30" customFormat="1" x14ac:dyDescent="0.2">
      <c r="A2007" s="48">
        <v>413900</v>
      </c>
      <c r="B2007" s="49" t="s">
        <v>99</v>
      </c>
      <c r="C2007" s="58">
        <v>300</v>
      </c>
      <c r="D2007" s="58">
        <v>0</v>
      </c>
    </row>
    <row r="2008" spans="1:4" s="30" customFormat="1" x14ac:dyDescent="0.2">
      <c r="A2008" s="46">
        <v>510000</v>
      </c>
      <c r="B2008" s="51" t="s">
        <v>153</v>
      </c>
      <c r="C2008" s="45">
        <f>C2009+0+0</f>
        <v>21600</v>
      </c>
      <c r="D2008" s="45">
        <f>D2009+0+0</f>
        <v>0</v>
      </c>
    </row>
    <row r="2009" spans="1:4" s="30" customFormat="1" x14ac:dyDescent="0.2">
      <c r="A2009" s="46">
        <v>511000</v>
      </c>
      <c r="B2009" s="51" t="s">
        <v>154</v>
      </c>
      <c r="C2009" s="45">
        <f t="shared" ref="C2009" si="495">SUM(C2010:C2011)</f>
        <v>21600</v>
      </c>
      <c r="D2009" s="45">
        <f t="shared" ref="D2009" si="496">SUM(D2010:D2011)</f>
        <v>0</v>
      </c>
    </row>
    <row r="2010" spans="1:4" s="30" customFormat="1" x14ac:dyDescent="0.2">
      <c r="A2010" s="56">
        <v>511200</v>
      </c>
      <c r="B2010" s="49" t="s">
        <v>156</v>
      </c>
      <c r="C2010" s="58">
        <v>0</v>
      </c>
      <c r="D2010" s="58">
        <v>0</v>
      </c>
    </row>
    <row r="2011" spans="1:4" s="30" customFormat="1" x14ac:dyDescent="0.2">
      <c r="A2011" s="48">
        <v>511300</v>
      </c>
      <c r="B2011" s="49" t="s">
        <v>157</v>
      </c>
      <c r="C2011" s="58">
        <v>21600</v>
      </c>
      <c r="D2011" s="58">
        <v>0</v>
      </c>
    </row>
    <row r="2012" spans="1:4" s="55" customFormat="1" x14ac:dyDescent="0.2">
      <c r="A2012" s="46">
        <v>630000</v>
      </c>
      <c r="B2012" s="51" t="s">
        <v>194</v>
      </c>
      <c r="C2012" s="45">
        <f>C2013+C2015</f>
        <v>56800</v>
      </c>
      <c r="D2012" s="45">
        <f>D2013+D2015</f>
        <v>5400</v>
      </c>
    </row>
    <row r="2013" spans="1:4" s="55" customFormat="1" x14ac:dyDescent="0.2">
      <c r="A2013" s="46">
        <v>631000</v>
      </c>
      <c r="B2013" s="51" t="s">
        <v>126</v>
      </c>
      <c r="C2013" s="45">
        <f>0+C2014</f>
        <v>0</v>
      </c>
      <c r="D2013" s="45">
        <f>0+D2014</f>
        <v>5400</v>
      </c>
    </row>
    <row r="2014" spans="1:4" s="30" customFormat="1" x14ac:dyDescent="0.2">
      <c r="A2014" s="56">
        <v>631200</v>
      </c>
      <c r="B2014" s="49" t="s">
        <v>197</v>
      </c>
      <c r="C2014" s="58">
        <v>0</v>
      </c>
      <c r="D2014" s="58">
        <v>5400</v>
      </c>
    </row>
    <row r="2015" spans="1:4" s="55" customFormat="1" x14ac:dyDescent="0.2">
      <c r="A2015" s="46">
        <v>638000</v>
      </c>
      <c r="B2015" s="51" t="s">
        <v>127</v>
      </c>
      <c r="C2015" s="45">
        <f t="shared" ref="C2015" si="497">C2016</f>
        <v>56800</v>
      </c>
      <c r="D2015" s="45">
        <f t="shared" ref="D2015" si="498">D2016</f>
        <v>0</v>
      </c>
    </row>
    <row r="2016" spans="1:4" s="30" customFormat="1" x14ac:dyDescent="0.2">
      <c r="A2016" s="48">
        <v>638100</v>
      </c>
      <c r="B2016" s="49" t="s">
        <v>199</v>
      </c>
      <c r="C2016" s="58">
        <v>56800</v>
      </c>
      <c r="D2016" s="58">
        <v>0</v>
      </c>
    </row>
    <row r="2017" spans="1:4" s="30" customFormat="1" x14ac:dyDescent="0.2">
      <c r="A2017" s="89"/>
      <c r="B2017" s="83" t="s">
        <v>236</v>
      </c>
      <c r="C2017" s="87">
        <f>C1988+C2008+C2012</f>
        <v>2621499.9999999991</v>
      </c>
      <c r="D2017" s="87">
        <f>D1988+D2008+D2012</f>
        <v>5400</v>
      </c>
    </row>
    <row r="2018" spans="1:4" s="30" customFormat="1" x14ac:dyDescent="0.2">
      <c r="A2018" s="66"/>
      <c r="B2018" s="44"/>
      <c r="C2018" s="67"/>
      <c r="D2018" s="67"/>
    </row>
    <row r="2019" spans="1:4" s="30" customFormat="1" x14ac:dyDescent="0.2">
      <c r="A2019" s="43"/>
      <c r="B2019" s="44"/>
      <c r="C2019" s="50"/>
      <c r="D2019" s="50"/>
    </row>
    <row r="2020" spans="1:4" s="30" customFormat="1" x14ac:dyDescent="0.2">
      <c r="A2020" s="48" t="s">
        <v>617</v>
      </c>
      <c r="B2020" s="51"/>
      <c r="C2020" s="50"/>
      <c r="D2020" s="50"/>
    </row>
    <row r="2021" spans="1:4" s="30" customFormat="1" x14ac:dyDescent="0.2">
      <c r="A2021" s="48" t="s">
        <v>249</v>
      </c>
      <c r="B2021" s="51"/>
      <c r="C2021" s="50"/>
      <c r="D2021" s="50"/>
    </row>
    <row r="2022" spans="1:4" s="30" customFormat="1" x14ac:dyDescent="0.2">
      <c r="A2022" s="48" t="s">
        <v>385</v>
      </c>
      <c r="B2022" s="51"/>
      <c r="C2022" s="50"/>
      <c r="D2022" s="50"/>
    </row>
    <row r="2023" spans="1:4" s="30" customFormat="1" x14ac:dyDescent="0.2">
      <c r="A2023" s="48" t="s">
        <v>532</v>
      </c>
      <c r="B2023" s="51"/>
      <c r="C2023" s="50"/>
      <c r="D2023" s="50"/>
    </row>
    <row r="2024" spans="1:4" s="30" customFormat="1" x14ac:dyDescent="0.2">
      <c r="A2024" s="48"/>
      <c r="B2024" s="79"/>
      <c r="C2024" s="67"/>
      <c r="D2024" s="67"/>
    </row>
    <row r="2025" spans="1:4" s="30" customFormat="1" x14ac:dyDescent="0.2">
      <c r="A2025" s="46">
        <v>410000</v>
      </c>
      <c r="B2025" s="47" t="s">
        <v>87</v>
      </c>
      <c r="C2025" s="45">
        <f t="shared" ref="C2025" si="499">C2026+C2031</f>
        <v>2052200.0000000002</v>
      </c>
      <c r="D2025" s="45">
        <f t="shared" ref="D2025" si="500">D2026+D2031</f>
        <v>0</v>
      </c>
    </row>
    <row r="2026" spans="1:4" s="30" customFormat="1" x14ac:dyDescent="0.2">
      <c r="A2026" s="46">
        <v>411000</v>
      </c>
      <c r="B2026" s="47" t="s">
        <v>204</v>
      </c>
      <c r="C2026" s="45">
        <f t="shared" ref="C2026" si="501">SUM(C2027:C2030)</f>
        <v>1702500.0000000002</v>
      </c>
      <c r="D2026" s="45">
        <f t="shared" ref="D2026" si="502">SUM(D2027:D2030)</f>
        <v>0</v>
      </c>
    </row>
    <row r="2027" spans="1:4" s="30" customFormat="1" x14ac:dyDescent="0.2">
      <c r="A2027" s="48">
        <v>411100</v>
      </c>
      <c r="B2027" s="49" t="s">
        <v>88</v>
      </c>
      <c r="C2027" s="58">
        <v>1553000.0000000002</v>
      </c>
      <c r="D2027" s="58">
        <v>0</v>
      </c>
    </row>
    <row r="2028" spans="1:4" s="30" customFormat="1" x14ac:dyDescent="0.2">
      <c r="A2028" s="48">
        <v>411200</v>
      </c>
      <c r="B2028" s="49" t="s">
        <v>217</v>
      </c>
      <c r="C2028" s="58">
        <v>93000</v>
      </c>
      <c r="D2028" s="58">
        <v>0</v>
      </c>
    </row>
    <row r="2029" spans="1:4" s="30" customFormat="1" ht="40.5" x14ac:dyDescent="0.2">
      <c r="A2029" s="48">
        <v>411300</v>
      </c>
      <c r="B2029" s="49" t="s">
        <v>89</v>
      </c>
      <c r="C2029" s="58">
        <v>17800</v>
      </c>
      <c r="D2029" s="58">
        <v>0</v>
      </c>
    </row>
    <row r="2030" spans="1:4" s="30" customFormat="1" x14ac:dyDescent="0.2">
      <c r="A2030" s="48">
        <v>411400</v>
      </c>
      <c r="B2030" s="49" t="s">
        <v>90</v>
      </c>
      <c r="C2030" s="58">
        <v>38700</v>
      </c>
      <c r="D2030" s="58">
        <v>0</v>
      </c>
    </row>
    <row r="2031" spans="1:4" s="30" customFormat="1" x14ac:dyDescent="0.2">
      <c r="A2031" s="46">
        <v>412000</v>
      </c>
      <c r="B2031" s="51" t="s">
        <v>209</v>
      </c>
      <c r="C2031" s="45">
        <f>SUM(C2032:C2039)</f>
        <v>349700</v>
      </c>
      <c r="D2031" s="45">
        <f>SUM(D2032:D2039)</f>
        <v>0</v>
      </c>
    </row>
    <row r="2032" spans="1:4" s="30" customFormat="1" x14ac:dyDescent="0.2">
      <c r="A2032" s="48">
        <v>412200</v>
      </c>
      <c r="B2032" s="49" t="s">
        <v>218</v>
      </c>
      <c r="C2032" s="58">
        <v>130000</v>
      </c>
      <c r="D2032" s="58">
        <v>0</v>
      </c>
    </row>
    <row r="2033" spans="1:4" s="30" customFormat="1" x14ac:dyDescent="0.2">
      <c r="A2033" s="48">
        <v>412300</v>
      </c>
      <c r="B2033" s="49" t="s">
        <v>92</v>
      </c>
      <c r="C2033" s="58">
        <v>12000</v>
      </c>
      <c r="D2033" s="58">
        <v>0</v>
      </c>
    </row>
    <row r="2034" spans="1:4" s="30" customFormat="1" x14ac:dyDescent="0.2">
      <c r="A2034" s="48">
        <v>412500</v>
      </c>
      <c r="B2034" s="49" t="s">
        <v>94</v>
      </c>
      <c r="C2034" s="58">
        <v>8000</v>
      </c>
      <c r="D2034" s="58">
        <v>0</v>
      </c>
    </row>
    <row r="2035" spans="1:4" s="30" customFormat="1" x14ac:dyDescent="0.2">
      <c r="A2035" s="48">
        <v>412600</v>
      </c>
      <c r="B2035" s="49" t="s">
        <v>219</v>
      </c>
      <c r="C2035" s="58">
        <v>6000</v>
      </c>
      <c r="D2035" s="58">
        <v>0</v>
      </c>
    </row>
    <row r="2036" spans="1:4" s="30" customFormat="1" x14ac:dyDescent="0.2">
      <c r="A2036" s="48">
        <v>412700</v>
      </c>
      <c r="B2036" s="49" t="s">
        <v>206</v>
      </c>
      <c r="C2036" s="58">
        <v>190000</v>
      </c>
      <c r="D2036" s="58">
        <v>0</v>
      </c>
    </row>
    <row r="2037" spans="1:4" s="30" customFormat="1" x14ac:dyDescent="0.2">
      <c r="A2037" s="48">
        <v>412900</v>
      </c>
      <c r="B2037" s="49" t="s">
        <v>319</v>
      </c>
      <c r="C2037" s="58">
        <v>400</v>
      </c>
      <c r="D2037" s="58">
        <v>0</v>
      </c>
    </row>
    <row r="2038" spans="1:4" s="30" customFormat="1" x14ac:dyDescent="0.2">
      <c r="A2038" s="48">
        <v>412900</v>
      </c>
      <c r="B2038" s="53" t="s">
        <v>320</v>
      </c>
      <c r="C2038" s="58">
        <v>300</v>
      </c>
      <c r="D2038" s="58">
        <v>0</v>
      </c>
    </row>
    <row r="2039" spans="1:4" s="30" customFormat="1" x14ac:dyDescent="0.2">
      <c r="A2039" s="48">
        <v>412900</v>
      </c>
      <c r="B2039" s="53" t="s">
        <v>321</v>
      </c>
      <c r="C2039" s="58">
        <v>3000</v>
      </c>
      <c r="D2039" s="58">
        <v>0</v>
      </c>
    </row>
    <row r="2040" spans="1:4" s="55" customFormat="1" x14ac:dyDescent="0.2">
      <c r="A2040" s="46">
        <v>510000</v>
      </c>
      <c r="B2040" s="51" t="s">
        <v>153</v>
      </c>
      <c r="C2040" s="45">
        <f>C2041+C2043</f>
        <v>16000</v>
      </c>
      <c r="D2040" s="45">
        <f>D2041+D2043</f>
        <v>0</v>
      </c>
    </row>
    <row r="2041" spans="1:4" s="55" customFormat="1" x14ac:dyDescent="0.2">
      <c r="A2041" s="46">
        <v>511000</v>
      </c>
      <c r="B2041" s="51" t="s">
        <v>154</v>
      </c>
      <c r="C2041" s="45">
        <f>C2042+0</f>
        <v>10000</v>
      </c>
      <c r="D2041" s="45">
        <f>D2042+0</f>
        <v>0</v>
      </c>
    </row>
    <row r="2042" spans="1:4" s="30" customFormat="1" x14ac:dyDescent="0.2">
      <c r="A2042" s="48">
        <v>511300</v>
      </c>
      <c r="B2042" s="49" t="s">
        <v>157</v>
      </c>
      <c r="C2042" s="58">
        <v>10000</v>
      </c>
      <c r="D2042" s="58">
        <v>0</v>
      </c>
    </row>
    <row r="2043" spans="1:4" s="55" customFormat="1" x14ac:dyDescent="0.2">
      <c r="A2043" s="46">
        <v>513000</v>
      </c>
      <c r="B2043" s="51" t="s">
        <v>162</v>
      </c>
      <c r="C2043" s="45">
        <f t="shared" ref="C2043" si="503">C2044</f>
        <v>6000</v>
      </c>
      <c r="D2043" s="45">
        <f t="shared" ref="D2043" si="504">D2044</f>
        <v>0</v>
      </c>
    </row>
    <row r="2044" spans="1:4" s="30" customFormat="1" x14ac:dyDescent="0.2">
      <c r="A2044" s="48">
        <v>513700</v>
      </c>
      <c r="B2044" s="49" t="s">
        <v>324</v>
      </c>
      <c r="C2044" s="58">
        <v>6000</v>
      </c>
      <c r="D2044" s="58">
        <v>0</v>
      </c>
    </row>
    <row r="2045" spans="1:4" s="55" customFormat="1" x14ac:dyDescent="0.2">
      <c r="A2045" s="46">
        <v>630000</v>
      </c>
      <c r="B2045" s="51" t="s">
        <v>194</v>
      </c>
      <c r="C2045" s="45">
        <f>C2046+0</f>
        <v>0</v>
      </c>
      <c r="D2045" s="45">
        <f>D2046+0</f>
        <v>10000</v>
      </c>
    </row>
    <row r="2046" spans="1:4" s="55" customFormat="1" x14ac:dyDescent="0.2">
      <c r="A2046" s="46">
        <v>631000</v>
      </c>
      <c r="B2046" s="51" t="s">
        <v>126</v>
      </c>
      <c r="C2046" s="45">
        <f>0+C2047</f>
        <v>0</v>
      </c>
      <c r="D2046" s="45">
        <f>0+D2047</f>
        <v>10000</v>
      </c>
    </row>
    <row r="2047" spans="1:4" s="30" customFormat="1" x14ac:dyDescent="0.2">
      <c r="A2047" s="56">
        <v>631200</v>
      </c>
      <c r="B2047" s="49" t="s">
        <v>197</v>
      </c>
      <c r="C2047" s="58">
        <v>0</v>
      </c>
      <c r="D2047" s="58">
        <v>10000</v>
      </c>
    </row>
    <row r="2048" spans="1:4" s="30" customFormat="1" x14ac:dyDescent="0.2">
      <c r="A2048" s="89"/>
      <c r="B2048" s="83" t="s">
        <v>236</v>
      </c>
      <c r="C2048" s="87">
        <f>C2025+C2040+C2045</f>
        <v>2068200.0000000002</v>
      </c>
      <c r="D2048" s="87">
        <f>D2025+D2040+D2045</f>
        <v>10000</v>
      </c>
    </row>
    <row r="2049" spans="1:4" s="30" customFormat="1" x14ac:dyDescent="0.2">
      <c r="A2049" s="66"/>
      <c r="B2049" s="44"/>
      <c r="C2049" s="67"/>
      <c r="D2049" s="67"/>
    </row>
    <row r="2050" spans="1:4" s="30" customFormat="1" x14ac:dyDescent="0.2">
      <c r="A2050" s="43"/>
      <c r="B2050" s="44"/>
      <c r="C2050" s="50"/>
      <c r="D2050" s="50"/>
    </row>
    <row r="2051" spans="1:4" s="30" customFormat="1" x14ac:dyDescent="0.2">
      <c r="A2051" s="48" t="s">
        <v>618</v>
      </c>
      <c r="B2051" s="51"/>
      <c r="C2051" s="50"/>
      <c r="D2051" s="50"/>
    </row>
    <row r="2052" spans="1:4" s="30" customFormat="1" x14ac:dyDescent="0.2">
      <c r="A2052" s="48" t="s">
        <v>249</v>
      </c>
      <c r="B2052" s="51"/>
      <c r="C2052" s="50"/>
      <c r="D2052" s="50"/>
    </row>
    <row r="2053" spans="1:4" s="30" customFormat="1" x14ac:dyDescent="0.2">
      <c r="A2053" s="48" t="s">
        <v>386</v>
      </c>
      <c r="B2053" s="51"/>
      <c r="C2053" s="50"/>
      <c r="D2053" s="50"/>
    </row>
    <row r="2054" spans="1:4" s="30" customFormat="1" x14ac:dyDescent="0.2">
      <c r="A2054" s="48" t="s">
        <v>532</v>
      </c>
      <c r="B2054" s="51"/>
      <c r="C2054" s="50"/>
      <c r="D2054" s="50"/>
    </row>
    <row r="2055" spans="1:4" s="30" customFormat="1" x14ac:dyDescent="0.2">
      <c r="A2055" s="48"/>
      <c r="B2055" s="79"/>
      <c r="C2055" s="67"/>
      <c r="D2055" s="67"/>
    </row>
    <row r="2056" spans="1:4" s="30" customFormat="1" x14ac:dyDescent="0.2">
      <c r="A2056" s="46">
        <v>410000</v>
      </c>
      <c r="B2056" s="47" t="s">
        <v>87</v>
      </c>
      <c r="C2056" s="45">
        <f t="shared" ref="C2056" si="505">C2057+C2062</f>
        <v>1458000.0000000007</v>
      </c>
      <c r="D2056" s="45">
        <f t="shared" ref="D2056" si="506">D2057+D2062</f>
        <v>0</v>
      </c>
    </row>
    <row r="2057" spans="1:4" s="30" customFormat="1" x14ac:dyDescent="0.2">
      <c r="A2057" s="46">
        <v>411000</v>
      </c>
      <c r="B2057" s="47" t="s">
        <v>204</v>
      </c>
      <c r="C2057" s="45">
        <f t="shared" ref="C2057" si="507">SUM(C2058:C2061)</f>
        <v>1320200.0000000007</v>
      </c>
      <c r="D2057" s="45">
        <f t="shared" ref="D2057" si="508">SUM(D2058:D2061)</f>
        <v>0</v>
      </c>
    </row>
    <row r="2058" spans="1:4" s="30" customFormat="1" x14ac:dyDescent="0.2">
      <c r="A2058" s="48">
        <v>411100</v>
      </c>
      <c r="B2058" s="49" t="s">
        <v>88</v>
      </c>
      <c r="C2058" s="58">
        <v>1238800.0000000007</v>
      </c>
      <c r="D2058" s="58">
        <v>0</v>
      </c>
    </row>
    <row r="2059" spans="1:4" s="30" customFormat="1" x14ac:dyDescent="0.2">
      <c r="A2059" s="48">
        <v>411200</v>
      </c>
      <c r="B2059" s="49" t="s">
        <v>217</v>
      </c>
      <c r="C2059" s="58">
        <v>36900</v>
      </c>
      <c r="D2059" s="58">
        <v>0</v>
      </c>
    </row>
    <row r="2060" spans="1:4" s="30" customFormat="1" ht="40.5" x14ac:dyDescent="0.2">
      <c r="A2060" s="48">
        <v>411300</v>
      </c>
      <c r="B2060" s="49" t="s">
        <v>89</v>
      </c>
      <c r="C2060" s="58">
        <v>9000</v>
      </c>
      <c r="D2060" s="58">
        <v>0</v>
      </c>
    </row>
    <row r="2061" spans="1:4" s="30" customFormat="1" x14ac:dyDescent="0.2">
      <c r="A2061" s="48">
        <v>411400</v>
      </c>
      <c r="B2061" s="49" t="s">
        <v>90</v>
      </c>
      <c r="C2061" s="58">
        <v>35500</v>
      </c>
      <c r="D2061" s="58">
        <v>0</v>
      </c>
    </row>
    <row r="2062" spans="1:4" s="30" customFormat="1" x14ac:dyDescent="0.2">
      <c r="A2062" s="46">
        <v>412000</v>
      </c>
      <c r="B2062" s="51" t="s">
        <v>209</v>
      </c>
      <c r="C2062" s="45">
        <f>SUM(C2063:C2072)</f>
        <v>137800</v>
      </c>
      <c r="D2062" s="45">
        <f>SUM(D2063:D2072)</f>
        <v>0</v>
      </c>
    </row>
    <row r="2063" spans="1:4" s="30" customFormat="1" x14ac:dyDescent="0.2">
      <c r="A2063" s="48">
        <v>412200</v>
      </c>
      <c r="B2063" s="49" t="s">
        <v>218</v>
      </c>
      <c r="C2063" s="58">
        <v>43000</v>
      </c>
      <c r="D2063" s="58">
        <v>0</v>
      </c>
    </row>
    <row r="2064" spans="1:4" s="30" customFormat="1" x14ac:dyDescent="0.2">
      <c r="A2064" s="48">
        <v>412300</v>
      </c>
      <c r="B2064" s="49" t="s">
        <v>92</v>
      </c>
      <c r="C2064" s="58">
        <v>11400</v>
      </c>
      <c r="D2064" s="58">
        <v>0</v>
      </c>
    </row>
    <row r="2065" spans="1:4" s="30" customFormat="1" x14ac:dyDescent="0.2">
      <c r="A2065" s="48">
        <v>412500</v>
      </c>
      <c r="B2065" s="49" t="s">
        <v>94</v>
      </c>
      <c r="C2065" s="58">
        <v>6000</v>
      </c>
      <c r="D2065" s="58">
        <v>0</v>
      </c>
    </row>
    <row r="2066" spans="1:4" s="30" customFormat="1" x14ac:dyDescent="0.2">
      <c r="A2066" s="48">
        <v>412600</v>
      </c>
      <c r="B2066" s="49" t="s">
        <v>219</v>
      </c>
      <c r="C2066" s="58">
        <v>10000</v>
      </c>
      <c r="D2066" s="58">
        <v>0</v>
      </c>
    </row>
    <row r="2067" spans="1:4" s="30" customFormat="1" x14ac:dyDescent="0.2">
      <c r="A2067" s="48">
        <v>412700</v>
      </c>
      <c r="B2067" s="49" t="s">
        <v>206</v>
      </c>
      <c r="C2067" s="58">
        <v>57600</v>
      </c>
      <c r="D2067" s="58">
        <v>0</v>
      </c>
    </row>
    <row r="2068" spans="1:4" s="30" customFormat="1" x14ac:dyDescent="0.2">
      <c r="A2068" s="48">
        <v>412900</v>
      </c>
      <c r="B2068" s="53" t="s">
        <v>301</v>
      </c>
      <c r="C2068" s="58">
        <v>6000</v>
      </c>
      <c r="D2068" s="58">
        <v>0</v>
      </c>
    </row>
    <row r="2069" spans="1:4" s="30" customFormat="1" x14ac:dyDescent="0.2">
      <c r="A2069" s="48">
        <v>412900</v>
      </c>
      <c r="B2069" s="49" t="s">
        <v>319</v>
      </c>
      <c r="C2069" s="58">
        <v>1000</v>
      </c>
      <c r="D2069" s="58">
        <v>0</v>
      </c>
    </row>
    <row r="2070" spans="1:4" s="30" customFormat="1" x14ac:dyDescent="0.2">
      <c r="A2070" s="48">
        <v>412900</v>
      </c>
      <c r="B2070" s="53" t="s">
        <v>320</v>
      </c>
      <c r="C2070" s="58">
        <v>200</v>
      </c>
      <c r="D2070" s="58">
        <v>0</v>
      </c>
    </row>
    <row r="2071" spans="1:4" s="30" customFormat="1" x14ac:dyDescent="0.2">
      <c r="A2071" s="48">
        <v>412900</v>
      </c>
      <c r="B2071" s="53" t="s">
        <v>321</v>
      </c>
      <c r="C2071" s="58">
        <v>2500</v>
      </c>
      <c r="D2071" s="58">
        <v>0</v>
      </c>
    </row>
    <row r="2072" spans="1:4" s="30" customFormat="1" x14ac:dyDescent="0.2">
      <c r="A2072" s="48">
        <v>412900</v>
      </c>
      <c r="B2072" s="49" t="s">
        <v>303</v>
      </c>
      <c r="C2072" s="58">
        <v>100</v>
      </c>
      <c r="D2072" s="58">
        <v>0</v>
      </c>
    </row>
    <row r="2073" spans="1:4" s="55" customFormat="1" x14ac:dyDescent="0.2">
      <c r="A2073" s="46">
        <v>510000</v>
      </c>
      <c r="B2073" s="51" t="s">
        <v>153</v>
      </c>
      <c r="C2073" s="45">
        <f t="shared" ref="C2073:D2074" si="509">C2074+0</f>
        <v>4000</v>
      </c>
      <c r="D2073" s="45">
        <f t="shared" si="509"/>
        <v>0</v>
      </c>
    </row>
    <row r="2074" spans="1:4" s="55" customFormat="1" x14ac:dyDescent="0.2">
      <c r="A2074" s="46">
        <v>511000</v>
      </c>
      <c r="B2074" s="51" t="s">
        <v>154</v>
      </c>
      <c r="C2074" s="45">
        <f t="shared" si="509"/>
        <v>4000</v>
      </c>
      <c r="D2074" s="45">
        <f t="shared" si="509"/>
        <v>0</v>
      </c>
    </row>
    <row r="2075" spans="1:4" s="30" customFormat="1" x14ac:dyDescent="0.2">
      <c r="A2075" s="48">
        <v>511300</v>
      </c>
      <c r="B2075" s="49" t="s">
        <v>157</v>
      </c>
      <c r="C2075" s="58">
        <v>4000</v>
      </c>
      <c r="D2075" s="58">
        <v>0</v>
      </c>
    </row>
    <row r="2076" spans="1:4" s="55" customFormat="1" x14ac:dyDescent="0.2">
      <c r="A2076" s="46">
        <v>630000</v>
      </c>
      <c r="B2076" s="51" t="s">
        <v>194</v>
      </c>
      <c r="C2076" s="45">
        <f>C2077+C2079</f>
        <v>31200</v>
      </c>
      <c r="D2076" s="45">
        <f>D2077+D2079</f>
        <v>10000</v>
      </c>
    </row>
    <row r="2077" spans="1:4" s="55" customFormat="1" x14ac:dyDescent="0.2">
      <c r="A2077" s="46">
        <v>631000</v>
      </c>
      <c r="B2077" s="51" t="s">
        <v>126</v>
      </c>
      <c r="C2077" s="45">
        <f>0+C2078</f>
        <v>0</v>
      </c>
      <c r="D2077" s="45">
        <f>0+D2078</f>
        <v>10000</v>
      </c>
    </row>
    <row r="2078" spans="1:4" s="30" customFormat="1" x14ac:dyDescent="0.2">
      <c r="A2078" s="56">
        <v>631200</v>
      </c>
      <c r="B2078" s="49" t="s">
        <v>197</v>
      </c>
      <c r="C2078" s="58">
        <v>0</v>
      </c>
      <c r="D2078" s="58">
        <v>10000</v>
      </c>
    </row>
    <row r="2079" spans="1:4" s="55" customFormat="1" x14ac:dyDescent="0.2">
      <c r="A2079" s="46">
        <v>638000</v>
      </c>
      <c r="B2079" s="51" t="s">
        <v>127</v>
      </c>
      <c r="C2079" s="45">
        <f t="shared" ref="C2079" si="510">C2080</f>
        <v>31200</v>
      </c>
      <c r="D2079" s="45">
        <f t="shared" ref="D2079" si="511">D2080</f>
        <v>0</v>
      </c>
    </row>
    <row r="2080" spans="1:4" s="30" customFormat="1" x14ac:dyDescent="0.2">
      <c r="A2080" s="48">
        <v>638100</v>
      </c>
      <c r="B2080" s="49" t="s">
        <v>199</v>
      </c>
      <c r="C2080" s="58">
        <v>31200</v>
      </c>
      <c r="D2080" s="58">
        <v>0</v>
      </c>
    </row>
    <row r="2081" spans="1:4" s="30" customFormat="1" x14ac:dyDescent="0.2">
      <c r="A2081" s="89"/>
      <c r="B2081" s="83" t="s">
        <v>236</v>
      </c>
      <c r="C2081" s="87">
        <f>C2056+C2073+C2076</f>
        <v>1493200.0000000007</v>
      </c>
      <c r="D2081" s="87">
        <f>D2056+D2073+D2076</f>
        <v>10000</v>
      </c>
    </row>
    <row r="2082" spans="1:4" s="30" customFormat="1" x14ac:dyDescent="0.2">
      <c r="A2082" s="66"/>
      <c r="B2082" s="44"/>
      <c r="C2082" s="67"/>
      <c r="D2082" s="67"/>
    </row>
    <row r="2083" spans="1:4" s="30" customFormat="1" x14ac:dyDescent="0.2">
      <c r="A2083" s="43"/>
      <c r="B2083" s="44"/>
      <c r="C2083" s="50"/>
      <c r="D2083" s="50"/>
    </row>
    <row r="2084" spans="1:4" s="30" customFormat="1" x14ac:dyDescent="0.2">
      <c r="A2084" s="48" t="s">
        <v>619</v>
      </c>
      <c r="B2084" s="51"/>
      <c r="C2084" s="50"/>
      <c r="D2084" s="50"/>
    </row>
    <row r="2085" spans="1:4" s="30" customFormat="1" x14ac:dyDescent="0.2">
      <c r="A2085" s="48" t="s">
        <v>249</v>
      </c>
      <c r="B2085" s="51"/>
      <c r="C2085" s="50"/>
      <c r="D2085" s="50"/>
    </row>
    <row r="2086" spans="1:4" s="30" customFormat="1" x14ac:dyDescent="0.2">
      <c r="A2086" s="48" t="s">
        <v>387</v>
      </c>
      <c r="B2086" s="51"/>
      <c r="C2086" s="50"/>
      <c r="D2086" s="50"/>
    </row>
    <row r="2087" spans="1:4" s="30" customFormat="1" x14ac:dyDescent="0.2">
      <c r="A2087" s="48" t="s">
        <v>532</v>
      </c>
      <c r="B2087" s="51"/>
      <c r="C2087" s="50"/>
      <c r="D2087" s="50"/>
    </row>
    <row r="2088" spans="1:4" s="30" customFormat="1" x14ac:dyDescent="0.2">
      <c r="A2088" s="48"/>
      <c r="B2088" s="79"/>
      <c r="C2088" s="67"/>
      <c r="D2088" s="67"/>
    </row>
    <row r="2089" spans="1:4" s="30" customFormat="1" x14ac:dyDescent="0.2">
      <c r="A2089" s="46">
        <v>410000</v>
      </c>
      <c r="B2089" s="47" t="s">
        <v>87</v>
      </c>
      <c r="C2089" s="45">
        <f>C2090+C2095+C2108</f>
        <v>9827500</v>
      </c>
      <c r="D2089" s="45">
        <f>D2090+D2095+D2108</f>
        <v>264200</v>
      </c>
    </row>
    <row r="2090" spans="1:4" s="30" customFormat="1" x14ac:dyDescent="0.2">
      <c r="A2090" s="46">
        <v>411000</v>
      </c>
      <c r="B2090" s="47" t="s">
        <v>204</v>
      </c>
      <c r="C2090" s="45">
        <f t="shared" ref="C2090" si="512">SUM(C2091:C2094)</f>
        <v>8828000</v>
      </c>
      <c r="D2090" s="45">
        <f t="shared" ref="D2090" si="513">SUM(D2091:D2094)</f>
        <v>0</v>
      </c>
    </row>
    <row r="2091" spans="1:4" s="30" customFormat="1" x14ac:dyDescent="0.2">
      <c r="A2091" s="48">
        <v>411100</v>
      </c>
      <c r="B2091" s="49" t="s">
        <v>88</v>
      </c>
      <c r="C2091" s="58">
        <v>8220000</v>
      </c>
      <c r="D2091" s="58">
        <v>0</v>
      </c>
    </row>
    <row r="2092" spans="1:4" s="30" customFormat="1" x14ac:dyDescent="0.2">
      <c r="A2092" s="48">
        <v>411200</v>
      </c>
      <c r="B2092" s="49" t="s">
        <v>217</v>
      </c>
      <c r="C2092" s="58">
        <v>205500</v>
      </c>
      <c r="D2092" s="58">
        <v>0</v>
      </c>
    </row>
    <row r="2093" spans="1:4" s="30" customFormat="1" ht="40.5" x14ac:dyDescent="0.2">
      <c r="A2093" s="48">
        <v>411300</v>
      </c>
      <c r="B2093" s="49" t="s">
        <v>89</v>
      </c>
      <c r="C2093" s="58">
        <v>300000</v>
      </c>
      <c r="D2093" s="58">
        <v>0</v>
      </c>
    </row>
    <row r="2094" spans="1:4" s="30" customFormat="1" x14ac:dyDescent="0.2">
      <c r="A2094" s="48">
        <v>411400</v>
      </c>
      <c r="B2094" s="49" t="s">
        <v>90</v>
      </c>
      <c r="C2094" s="58">
        <v>102499.99999999993</v>
      </c>
      <c r="D2094" s="58">
        <v>0</v>
      </c>
    </row>
    <row r="2095" spans="1:4" s="30" customFormat="1" x14ac:dyDescent="0.2">
      <c r="A2095" s="46">
        <v>412000</v>
      </c>
      <c r="B2095" s="51" t="s">
        <v>209</v>
      </c>
      <c r="C2095" s="45">
        <f>SUM(C2096:C2107)</f>
        <v>969500</v>
      </c>
      <c r="D2095" s="45">
        <f>SUM(D2096:D2107)</f>
        <v>264200</v>
      </c>
    </row>
    <row r="2096" spans="1:4" s="30" customFormat="1" x14ac:dyDescent="0.2">
      <c r="A2096" s="56">
        <v>412100</v>
      </c>
      <c r="B2096" s="49" t="s">
        <v>91</v>
      </c>
      <c r="C2096" s="58">
        <v>0</v>
      </c>
      <c r="D2096" s="58">
        <v>10000</v>
      </c>
    </row>
    <row r="2097" spans="1:4" s="30" customFormat="1" x14ac:dyDescent="0.2">
      <c r="A2097" s="48">
        <v>412200</v>
      </c>
      <c r="B2097" s="49" t="s">
        <v>218</v>
      </c>
      <c r="C2097" s="58">
        <v>530000</v>
      </c>
      <c r="D2097" s="58">
        <v>70000</v>
      </c>
    </row>
    <row r="2098" spans="1:4" s="30" customFormat="1" x14ac:dyDescent="0.2">
      <c r="A2098" s="48">
        <v>412300</v>
      </c>
      <c r="B2098" s="49" t="s">
        <v>92</v>
      </c>
      <c r="C2098" s="58">
        <v>72000</v>
      </c>
      <c r="D2098" s="58">
        <v>10000</v>
      </c>
    </row>
    <row r="2099" spans="1:4" s="30" customFormat="1" x14ac:dyDescent="0.2">
      <c r="A2099" s="48">
        <v>412400</v>
      </c>
      <c r="B2099" s="49" t="s">
        <v>93</v>
      </c>
      <c r="C2099" s="58">
        <v>80000</v>
      </c>
      <c r="D2099" s="58">
        <v>10000</v>
      </c>
    </row>
    <row r="2100" spans="1:4" s="30" customFormat="1" x14ac:dyDescent="0.2">
      <c r="A2100" s="48">
        <v>412500</v>
      </c>
      <c r="B2100" s="49" t="s">
        <v>94</v>
      </c>
      <c r="C2100" s="58">
        <v>52000</v>
      </c>
      <c r="D2100" s="58">
        <v>30200</v>
      </c>
    </row>
    <row r="2101" spans="1:4" s="30" customFormat="1" x14ac:dyDescent="0.2">
      <c r="A2101" s="48">
        <v>412600</v>
      </c>
      <c r="B2101" s="49" t="s">
        <v>219</v>
      </c>
      <c r="C2101" s="58">
        <v>60000</v>
      </c>
      <c r="D2101" s="58">
        <v>5000</v>
      </c>
    </row>
    <row r="2102" spans="1:4" s="30" customFormat="1" x14ac:dyDescent="0.2">
      <c r="A2102" s="48">
        <v>412700</v>
      </c>
      <c r="B2102" s="49" t="s">
        <v>206</v>
      </c>
      <c r="C2102" s="58">
        <v>115000</v>
      </c>
      <c r="D2102" s="58">
        <v>26000</v>
      </c>
    </row>
    <row r="2103" spans="1:4" s="30" customFormat="1" x14ac:dyDescent="0.2">
      <c r="A2103" s="48">
        <v>412800</v>
      </c>
      <c r="B2103" s="49" t="s">
        <v>220</v>
      </c>
      <c r="C2103" s="58">
        <v>0</v>
      </c>
      <c r="D2103" s="58">
        <v>2000</v>
      </c>
    </row>
    <row r="2104" spans="1:4" s="30" customFormat="1" x14ac:dyDescent="0.2">
      <c r="A2104" s="48">
        <v>412900</v>
      </c>
      <c r="B2104" s="53" t="s">
        <v>301</v>
      </c>
      <c r="C2104" s="58">
        <v>45000</v>
      </c>
      <c r="D2104" s="58">
        <v>0</v>
      </c>
    </row>
    <row r="2105" spans="1:4" s="30" customFormat="1" x14ac:dyDescent="0.2">
      <c r="A2105" s="48">
        <v>412900</v>
      </c>
      <c r="B2105" s="53" t="s">
        <v>320</v>
      </c>
      <c r="C2105" s="58">
        <v>5000</v>
      </c>
      <c r="D2105" s="58">
        <v>0</v>
      </c>
    </row>
    <row r="2106" spans="1:4" s="30" customFormat="1" x14ac:dyDescent="0.2">
      <c r="A2106" s="48">
        <v>412900</v>
      </c>
      <c r="B2106" s="53" t="s">
        <v>321</v>
      </c>
      <c r="C2106" s="58">
        <v>10000</v>
      </c>
      <c r="D2106" s="58">
        <v>0</v>
      </c>
    </row>
    <row r="2107" spans="1:4" s="30" customFormat="1" x14ac:dyDescent="0.2">
      <c r="A2107" s="48">
        <v>412900</v>
      </c>
      <c r="B2107" s="49" t="s">
        <v>303</v>
      </c>
      <c r="C2107" s="58">
        <v>500</v>
      </c>
      <c r="D2107" s="58">
        <v>101000</v>
      </c>
    </row>
    <row r="2108" spans="1:4" s="55" customFormat="1" ht="40.5" x14ac:dyDescent="0.2">
      <c r="A2108" s="46">
        <v>418000</v>
      </c>
      <c r="B2108" s="51" t="s">
        <v>213</v>
      </c>
      <c r="C2108" s="45">
        <f t="shared" ref="C2108" si="514">C2109</f>
        <v>30000</v>
      </c>
      <c r="D2108" s="45">
        <f t="shared" ref="D2108" si="515">D2109</f>
        <v>0</v>
      </c>
    </row>
    <row r="2109" spans="1:4" s="30" customFormat="1" x14ac:dyDescent="0.2">
      <c r="A2109" s="48">
        <v>418400</v>
      </c>
      <c r="B2109" s="49" t="s">
        <v>148</v>
      </c>
      <c r="C2109" s="58">
        <v>30000</v>
      </c>
      <c r="D2109" s="58">
        <v>0</v>
      </c>
    </row>
    <row r="2110" spans="1:4" s="30" customFormat="1" x14ac:dyDescent="0.2">
      <c r="A2110" s="46">
        <v>510000</v>
      </c>
      <c r="B2110" s="51" t="s">
        <v>153</v>
      </c>
      <c r="C2110" s="45">
        <f>C2111+C2115+0</f>
        <v>1307200</v>
      </c>
      <c r="D2110" s="45">
        <f>D2111+D2115+0</f>
        <v>781400</v>
      </c>
    </row>
    <row r="2111" spans="1:4" s="30" customFormat="1" x14ac:dyDescent="0.2">
      <c r="A2111" s="46">
        <v>511000</v>
      </c>
      <c r="B2111" s="51" t="s">
        <v>154</v>
      </c>
      <c r="C2111" s="45">
        <f>SUM(C2112:C2114)</f>
        <v>300000</v>
      </c>
      <c r="D2111" s="45">
        <f>SUM(D2112:D2114)</f>
        <v>100500</v>
      </c>
    </row>
    <row r="2112" spans="1:4" s="30" customFormat="1" x14ac:dyDescent="0.2">
      <c r="A2112" s="48">
        <v>511200</v>
      </c>
      <c r="B2112" s="49" t="s">
        <v>156</v>
      </c>
      <c r="C2112" s="58">
        <v>50000</v>
      </c>
      <c r="D2112" s="58">
        <v>0</v>
      </c>
    </row>
    <row r="2113" spans="1:4" s="30" customFormat="1" x14ac:dyDescent="0.2">
      <c r="A2113" s="48">
        <v>511300</v>
      </c>
      <c r="B2113" s="49" t="s">
        <v>157</v>
      </c>
      <c r="C2113" s="58">
        <v>250000</v>
      </c>
      <c r="D2113" s="58">
        <v>97500</v>
      </c>
    </row>
    <row r="2114" spans="1:4" s="30" customFormat="1" x14ac:dyDescent="0.2">
      <c r="A2114" s="48">
        <v>511500</v>
      </c>
      <c r="B2114" s="49" t="s">
        <v>226</v>
      </c>
      <c r="C2114" s="58">
        <v>0</v>
      </c>
      <c r="D2114" s="58">
        <v>3000</v>
      </c>
    </row>
    <row r="2115" spans="1:4" s="55" customFormat="1" x14ac:dyDescent="0.2">
      <c r="A2115" s="46">
        <v>516000</v>
      </c>
      <c r="B2115" s="51" t="s">
        <v>164</v>
      </c>
      <c r="C2115" s="45">
        <f t="shared" ref="C2115" si="516">C2116</f>
        <v>1007200</v>
      </c>
      <c r="D2115" s="45">
        <f t="shared" ref="D2115" si="517">D2116</f>
        <v>680900</v>
      </c>
    </row>
    <row r="2116" spans="1:4" s="30" customFormat="1" x14ac:dyDescent="0.2">
      <c r="A2116" s="48">
        <v>516100</v>
      </c>
      <c r="B2116" s="49" t="s">
        <v>164</v>
      </c>
      <c r="C2116" s="58">
        <v>1007200</v>
      </c>
      <c r="D2116" s="58">
        <v>680900</v>
      </c>
    </row>
    <row r="2117" spans="1:4" s="55" customFormat="1" ht="40.5" x14ac:dyDescent="0.2">
      <c r="A2117" s="46">
        <v>580000</v>
      </c>
      <c r="B2117" s="51" t="s">
        <v>166</v>
      </c>
      <c r="C2117" s="45">
        <f t="shared" ref="C2117:C2118" si="518">C2118</f>
        <v>170000</v>
      </c>
      <c r="D2117" s="45">
        <f t="shared" ref="D2117:D2118" si="519">D2118</f>
        <v>0</v>
      </c>
    </row>
    <row r="2118" spans="1:4" s="55" customFormat="1" x14ac:dyDescent="0.2">
      <c r="A2118" s="46">
        <v>581000</v>
      </c>
      <c r="B2118" s="51" t="s">
        <v>167</v>
      </c>
      <c r="C2118" s="45">
        <f t="shared" si="518"/>
        <v>170000</v>
      </c>
      <c r="D2118" s="45">
        <f t="shared" si="519"/>
        <v>0</v>
      </c>
    </row>
    <row r="2119" spans="1:4" s="30" customFormat="1" ht="40.5" x14ac:dyDescent="0.2">
      <c r="A2119" s="48">
        <v>581200</v>
      </c>
      <c r="B2119" s="49" t="s">
        <v>168</v>
      </c>
      <c r="C2119" s="58">
        <v>170000</v>
      </c>
      <c r="D2119" s="58">
        <v>0</v>
      </c>
    </row>
    <row r="2120" spans="1:4" s="55" customFormat="1" x14ac:dyDescent="0.2">
      <c r="A2120" s="46">
        <v>630000</v>
      </c>
      <c r="B2120" s="51" t="s">
        <v>194</v>
      </c>
      <c r="C2120" s="45">
        <f t="shared" ref="C2120" si="520">C2121+C2124</f>
        <v>170900</v>
      </c>
      <c r="D2120" s="45">
        <f>D2121+D2124</f>
        <v>211800</v>
      </c>
    </row>
    <row r="2121" spans="1:4" s="55" customFormat="1" x14ac:dyDescent="0.2">
      <c r="A2121" s="46">
        <v>631000</v>
      </c>
      <c r="B2121" s="51" t="s">
        <v>126</v>
      </c>
      <c r="C2121" s="45">
        <f t="shared" ref="C2121" si="521">C2123+C2122</f>
        <v>0</v>
      </c>
      <c r="D2121" s="45">
        <f>D2123+D2122</f>
        <v>211800</v>
      </c>
    </row>
    <row r="2122" spans="1:4" s="30" customFormat="1" x14ac:dyDescent="0.2">
      <c r="A2122" s="56">
        <v>631100</v>
      </c>
      <c r="B2122" s="49" t="s">
        <v>196</v>
      </c>
      <c r="C2122" s="58">
        <v>0</v>
      </c>
      <c r="D2122" s="58">
        <v>140800</v>
      </c>
    </row>
    <row r="2123" spans="1:4" s="30" customFormat="1" x14ac:dyDescent="0.2">
      <c r="A2123" s="56">
        <v>631900</v>
      </c>
      <c r="B2123" s="49" t="s">
        <v>344</v>
      </c>
      <c r="C2123" s="58">
        <v>0</v>
      </c>
      <c r="D2123" s="58">
        <v>71000</v>
      </c>
    </row>
    <row r="2124" spans="1:4" s="55" customFormat="1" x14ac:dyDescent="0.2">
      <c r="A2124" s="46">
        <v>638000</v>
      </c>
      <c r="B2124" s="51" t="s">
        <v>127</v>
      </c>
      <c r="C2124" s="45">
        <f t="shared" ref="C2124" si="522">C2125</f>
        <v>170900</v>
      </c>
      <c r="D2124" s="45">
        <f t="shared" ref="D2124" si="523">D2125</f>
        <v>0</v>
      </c>
    </row>
    <row r="2125" spans="1:4" s="30" customFormat="1" x14ac:dyDescent="0.2">
      <c r="A2125" s="48">
        <v>638100</v>
      </c>
      <c r="B2125" s="49" t="s">
        <v>199</v>
      </c>
      <c r="C2125" s="58">
        <v>170900</v>
      </c>
      <c r="D2125" s="58">
        <v>0</v>
      </c>
    </row>
    <row r="2126" spans="1:4" s="30" customFormat="1" x14ac:dyDescent="0.2">
      <c r="A2126" s="89"/>
      <c r="B2126" s="83" t="s">
        <v>236</v>
      </c>
      <c r="C2126" s="87">
        <f>C2089+C2110+C2117+C2120</f>
        <v>11475600</v>
      </c>
      <c r="D2126" s="87">
        <f>D2089+D2110+D2117+D2120</f>
        <v>1257400</v>
      </c>
    </row>
    <row r="2127" spans="1:4" s="30" customFormat="1" x14ac:dyDescent="0.2">
      <c r="A2127" s="66"/>
      <c r="B2127" s="44"/>
      <c r="C2127" s="67"/>
      <c r="D2127" s="67"/>
    </row>
    <row r="2128" spans="1:4" s="30" customFormat="1" x14ac:dyDescent="0.2">
      <c r="A2128" s="43"/>
      <c r="B2128" s="44"/>
      <c r="C2128" s="50"/>
      <c r="D2128" s="50"/>
    </row>
    <row r="2129" spans="1:4" s="30" customFormat="1" x14ac:dyDescent="0.2">
      <c r="A2129" s="48" t="s">
        <v>620</v>
      </c>
      <c r="B2129" s="51"/>
      <c r="C2129" s="50"/>
      <c r="D2129" s="50"/>
    </row>
    <row r="2130" spans="1:4" s="30" customFormat="1" x14ac:dyDescent="0.2">
      <c r="A2130" s="48" t="s">
        <v>249</v>
      </c>
      <c r="B2130" s="51"/>
      <c r="C2130" s="50"/>
      <c r="D2130" s="50"/>
    </row>
    <row r="2131" spans="1:4" s="30" customFormat="1" x14ac:dyDescent="0.2">
      <c r="A2131" s="48" t="s">
        <v>388</v>
      </c>
      <c r="B2131" s="51"/>
      <c r="C2131" s="50"/>
      <c r="D2131" s="50"/>
    </row>
    <row r="2132" spans="1:4" s="30" customFormat="1" x14ac:dyDescent="0.2">
      <c r="A2132" s="48" t="s">
        <v>532</v>
      </c>
      <c r="B2132" s="51"/>
      <c r="C2132" s="50"/>
      <c r="D2132" s="50"/>
    </row>
    <row r="2133" spans="1:4" s="30" customFormat="1" x14ac:dyDescent="0.2">
      <c r="A2133" s="48"/>
      <c r="B2133" s="79"/>
      <c r="C2133" s="67"/>
      <c r="D2133" s="67"/>
    </row>
    <row r="2134" spans="1:4" s="30" customFormat="1" x14ac:dyDescent="0.2">
      <c r="A2134" s="46">
        <v>410000</v>
      </c>
      <c r="B2134" s="47" t="s">
        <v>87</v>
      </c>
      <c r="C2134" s="45">
        <f>C2135+C2140+C2154+C2156</f>
        <v>10575999.999999996</v>
      </c>
      <c r="D2134" s="45">
        <f>D2135+D2140+D2154+D2156</f>
        <v>509000</v>
      </c>
    </row>
    <row r="2135" spans="1:4" s="30" customFormat="1" x14ac:dyDescent="0.2">
      <c r="A2135" s="46">
        <v>411000</v>
      </c>
      <c r="B2135" s="47" t="s">
        <v>204</v>
      </c>
      <c r="C2135" s="45">
        <f t="shared" ref="C2135" si="524">SUM(C2136:C2139)</f>
        <v>9276999.9999999963</v>
      </c>
      <c r="D2135" s="45">
        <f t="shared" ref="D2135" si="525">SUM(D2136:D2139)</f>
        <v>0</v>
      </c>
    </row>
    <row r="2136" spans="1:4" s="30" customFormat="1" x14ac:dyDescent="0.2">
      <c r="A2136" s="48">
        <v>411100</v>
      </c>
      <c r="B2136" s="49" t="s">
        <v>88</v>
      </c>
      <c r="C2136" s="58">
        <v>8824999.9999999963</v>
      </c>
      <c r="D2136" s="58">
        <v>0</v>
      </c>
    </row>
    <row r="2137" spans="1:4" s="30" customFormat="1" x14ac:dyDescent="0.2">
      <c r="A2137" s="48">
        <v>411200</v>
      </c>
      <c r="B2137" s="49" t="s">
        <v>217</v>
      </c>
      <c r="C2137" s="58">
        <v>97000</v>
      </c>
      <c r="D2137" s="58">
        <v>0</v>
      </c>
    </row>
    <row r="2138" spans="1:4" s="30" customFormat="1" ht="40.5" x14ac:dyDescent="0.2">
      <c r="A2138" s="48">
        <v>411300</v>
      </c>
      <c r="B2138" s="49" t="s">
        <v>89</v>
      </c>
      <c r="C2138" s="58">
        <v>234999.99999999971</v>
      </c>
      <c r="D2138" s="58">
        <v>0</v>
      </c>
    </row>
    <row r="2139" spans="1:4" s="30" customFormat="1" x14ac:dyDescent="0.2">
      <c r="A2139" s="48">
        <v>411400</v>
      </c>
      <c r="B2139" s="49" t="s">
        <v>90</v>
      </c>
      <c r="C2139" s="58">
        <v>120000.00000000003</v>
      </c>
      <c r="D2139" s="58">
        <v>0</v>
      </c>
    </row>
    <row r="2140" spans="1:4" s="30" customFormat="1" x14ac:dyDescent="0.2">
      <c r="A2140" s="46">
        <v>412000</v>
      </c>
      <c r="B2140" s="51" t="s">
        <v>209</v>
      </c>
      <c r="C2140" s="45">
        <f>SUM(C2141:C2153)</f>
        <v>1243000.0000000002</v>
      </c>
      <c r="D2140" s="45">
        <f>SUM(D2141:D2153)</f>
        <v>504000</v>
      </c>
    </row>
    <row r="2141" spans="1:4" s="30" customFormat="1" x14ac:dyDescent="0.2">
      <c r="A2141" s="48">
        <v>412100</v>
      </c>
      <c r="B2141" s="49" t="s">
        <v>91</v>
      </c>
      <c r="C2141" s="58">
        <v>2500</v>
      </c>
      <c r="D2141" s="58">
        <v>5000</v>
      </c>
    </row>
    <row r="2142" spans="1:4" s="30" customFormat="1" x14ac:dyDescent="0.2">
      <c r="A2142" s="48">
        <v>412200</v>
      </c>
      <c r="B2142" s="49" t="s">
        <v>218</v>
      </c>
      <c r="C2142" s="58">
        <v>790000.00000000023</v>
      </c>
      <c r="D2142" s="58">
        <v>187000</v>
      </c>
    </row>
    <row r="2143" spans="1:4" s="30" customFormat="1" x14ac:dyDescent="0.2">
      <c r="A2143" s="48">
        <v>412300</v>
      </c>
      <c r="B2143" s="49" t="s">
        <v>92</v>
      </c>
      <c r="C2143" s="58">
        <v>66999.999999999971</v>
      </c>
      <c r="D2143" s="58">
        <v>9000</v>
      </c>
    </row>
    <row r="2144" spans="1:4" s="30" customFormat="1" x14ac:dyDescent="0.2">
      <c r="A2144" s="48">
        <v>412400</v>
      </c>
      <c r="B2144" s="49" t="s">
        <v>93</v>
      </c>
      <c r="C2144" s="58">
        <v>90000</v>
      </c>
      <c r="D2144" s="58">
        <v>19500</v>
      </c>
    </row>
    <row r="2145" spans="1:4" s="30" customFormat="1" x14ac:dyDescent="0.2">
      <c r="A2145" s="48">
        <v>412500</v>
      </c>
      <c r="B2145" s="49" t="s">
        <v>94</v>
      </c>
      <c r="C2145" s="58">
        <v>41999.999999999964</v>
      </c>
      <c r="D2145" s="58">
        <v>40000</v>
      </c>
    </row>
    <row r="2146" spans="1:4" s="30" customFormat="1" x14ac:dyDescent="0.2">
      <c r="A2146" s="48">
        <v>412600</v>
      </c>
      <c r="B2146" s="49" t="s">
        <v>219</v>
      </c>
      <c r="C2146" s="58">
        <v>22000.000000000007</v>
      </c>
      <c r="D2146" s="58">
        <v>11500</v>
      </c>
    </row>
    <row r="2147" spans="1:4" s="30" customFormat="1" x14ac:dyDescent="0.2">
      <c r="A2147" s="48">
        <v>412700</v>
      </c>
      <c r="B2147" s="49" t="s">
        <v>206</v>
      </c>
      <c r="C2147" s="58">
        <v>145000</v>
      </c>
      <c r="D2147" s="58">
        <v>66500</v>
      </c>
    </row>
    <row r="2148" spans="1:4" s="30" customFormat="1" x14ac:dyDescent="0.2">
      <c r="A2148" s="48">
        <v>412800</v>
      </c>
      <c r="B2148" s="49" t="s">
        <v>220</v>
      </c>
      <c r="C2148" s="58">
        <v>0</v>
      </c>
      <c r="D2148" s="58">
        <v>3000</v>
      </c>
    </row>
    <row r="2149" spans="1:4" s="30" customFormat="1" x14ac:dyDescent="0.2">
      <c r="A2149" s="48">
        <v>412900</v>
      </c>
      <c r="B2149" s="53" t="s">
        <v>533</v>
      </c>
      <c r="C2149" s="58">
        <v>1500</v>
      </c>
      <c r="D2149" s="58">
        <v>0</v>
      </c>
    </row>
    <row r="2150" spans="1:4" s="30" customFormat="1" x14ac:dyDescent="0.2">
      <c r="A2150" s="48">
        <v>412900</v>
      </c>
      <c r="B2150" s="53" t="s">
        <v>301</v>
      </c>
      <c r="C2150" s="58">
        <v>59999.999999999993</v>
      </c>
      <c r="D2150" s="58">
        <v>0</v>
      </c>
    </row>
    <row r="2151" spans="1:4" s="30" customFormat="1" x14ac:dyDescent="0.2">
      <c r="A2151" s="48">
        <v>412900</v>
      </c>
      <c r="B2151" s="53" t="s">
        <v>320</v>
      </c>
      <c r="C2151" s="58">
        <v>3000</v>
      </c>
      <c r="D2151" s="58">
        <v>0</v>
      </c>
    </row>
    <row r="2152" spans="1:4" s="30" customFormat="1" x14ac:dyDescent="0.2">
      <c r="A2152" s="48">
        <v>412900</v>
      </c>
      <c r="B2152" s="53" t="s">
        <v>321</v>
      </c>
      <c r="C2152" s="58">
        <v>17000</v>
      </c>
      <c r="D2152" s="58">
        <v>0</v>
      </c>
    </row>
    <row r="2153" spans="1:4" s="30" customFormat="1" x14ac:dyDescent="0.2">
      <c r="A2153" s="48">
        <v>412900</v>
      </c>
      <c r="B2153" s="49" t="s">
        <v>303</v>
      </c>
      <c r="C2153" s="58">
        <v>3000.0000000000005</v>
      </c>
      <c r="D2153" s="58">
        <v>162500</v>
      </c>
    </row>
    <row r="2154" spans="1:4" s="55" customFormat="1" x14ac:dyDescent="0.2">
      <c r="A2154" s="46">
        <v>413000</v>
      </c>
      <c r="B2154" s="51" t="s">
        <v>210</v>
      </c>
      <c r="C2154" s="45">
        <f t="shared" ref="C2154" si="526">C2155</f>
        <v>11000</v>
      </c>
      <c r="D2154" s="45">
        <f t="shared" ref="D2154" si="527">D2155</f>
        <v>5000</v>
      </c>
    </row>
    <row r="2155" spans="1:4" s="30" customFormat="1" x14ac:dyDescent="0.2">
      <c r="A2155" s="48">
        <v>413900</v>
      </c>
      <c r="B2155" s="49" t="s">
        <v>99</v>
      </c>
      <c r="C2155" s="58">
        <v>11000</v>
      </c>
      <c r="D2155" s="58">
        <v>5000</v>
      </c>
    </row>
    <row r="2156" spans="1:4" s="55" customFormat="1" ht="40.5" x14ac:dyDescent="0.2">
      <c r="A2156" s="46">
        <v>418000</v>
      </c>
      <c r="B2156" s="51" t="s">
        <v>213</v>
      </c>
      <c r="C2156" s="45">
        <f t="shared" ref="C2156" si="528">C2157</f>
        <v>45000</v>
      </c>
      <c r="D2156" s="45">
        <f t="shared" ref="D2156" si="529">D2157</f>
        <v>0</v>
      </c>
    </row>
    <row r="2157" spans="1:4" s="30" customFormat="1" x14ac:dyDescent="0.2">
      <c r="A2157" s="48">
        <v>418400</v>
      </c>
      <c r="B2157" s="49" t="s">
        <v>148</v>
      </c>
      <c r="C2157" s="58">
        <v>45000</v>
      </c>
      <c r="D2157" s="58">
        <v>0</v>
      </c>
    </row>
    <row r="2158" spans="1:4" s="30" customFormat="1" x14ac:dyDescent="0.2">
      <c r="A2158" s="46">
        <v>510000</v>
      </c>
      <c r="B2158" s="51" t="s">
        <v>153</v>
      </c>
      <c r="C2158" s="45">
        <f>C2159+C2164+0</f>
        <v>630000</v>
      </c>
      <c r="D2158" s="45">
        <f>D2159+D2164+0</f>
        <v>1928000</v>
      </c>
    </row>
    <row r="2159" spans="1:4" s="30" customFormat="1" x14ac:dyDescent="0.2">
      <c r="A2159" s="46">
        <v>511000</v>
      </c>
      <c r="B2159" s="51" t="s">
        <v>154</v>
      </c>
      <c r="C2159" s="45">
        <f t="shared" ref="C2159" si="530">SUM(C2160:C2161)</f>
        <v>250000</v>
      </c>
      <c r="D2159" s="45">
        <f>SUM(D2160:D2163)</f>
        <v>578000</v>
      </c>
    </row>
    <row r="2160" spans="1:4" s="30" customFormat="1" x14ac:dyDescent="0.2">
      <c r="A2160" s="48">
        <v>511200</v>
      </c>
      <c r="B2160" s="49" t="s">
        <v>156</v>
      </c>
      <c r="C2160" s="58">
        <v>200000</v>
      </c>
      <c r="D2160" s="58">
        <v>220000</v>
      </c>
    </row>
    <row r="2161" spans="1:4" s="30" customFormat="1" x14ac:dyDescent="0.2">
      <c r="A2161" s="48">
        <v>511300</v>
      </c>
      <c r="B2161" s="49" t="s">
        <v>157</v>
      </c>
      <c r="C2161" s="58">
        <v>50000</v>
      </c>
      <c r="D2161" s="58">
        <v>278000</v>
      </c>
    </row>
    <row r="2162" spans="1:4" s="30" customFormat="1" x14ac:dyDescent="0.2">
      <c r="A2162" s="48">
        <v>511500</v>
      </c>
      <c r="B2162" s="49" t="s">
        <v>226</v>
      </c>
      <c r="C2162" s="58">
        <v>0</v>
      </c>
      <c r="D2162" s="58">
        <v>70000</v>
      </c>
    </row>
    <row r="2163" spans="1:4" s="30" customFormat="1" x14ac:dyDescent="0.2">
      <c r="A2163" s="48">
        <v>511700</v>
      </c>
      <c r="B2163" s="49" t="s">
        <v>160</v>
      </c>
      <c r="C2163" s="58">
        <v>0</v>
      </c>
      <c r="D2163" s="58">
        <v>10000</v>
      </c>
    </row>
    <row r="2164" spans="1:4" s="55" customFormat="1" x14ac:dyDescent="0.2">
      <c r="A2164" s="46">
        <v>516000</v>
      </c>
      <c r="B2164" s="51" t="s">
        <v>164</v>
      </c>
      <c r="C2164" s="45">
        <f t="shared" ref="C2164" si="531">C2165</f>
        <v>380000</v>
      </c>
      <c r="D2164" s="45">
        <f t="shared" ref="D2164" si="532">D2165</f>
        <v>1350000</v>
      </c>
    </row>
    <row r="2165" spans="1:4" s="30" customFormat="1" x14ac:dyDescent="0.2">
      <c r="A2165" s="48">
        <v>516100</v>
      </c>
      <c r="B2165" s="49" t="s">
        <v>164</v>
      </c>
      <c r="C2165" s="58">
        <v>380000</v>
      </c>
      <c r="D2165" s="58">
        <v>1350000</v>
      </c>
    </row>
    <row r="2166" spans="1:4" s="55" customFormat="1" ht="40.5" x14ac:dyDescent="0.2">
      <c r="A2166" s="46">
        <v>580000</v>
      </c>
      <c r="B2166" s="51" t="s">
        <v>166</v>
      </c>
      <c r="C2166" s="45">
        <f t="shared" ref="C2166:C2167" si="533">C2167</f>
        <v>220000</v>
      </c>
      <c r="D2166" s="45">
        <f t="shared" ref="D2166:D2167" si="534">D2167</f>
        <v>0</v>
      </c>
    </row>
    <row r="2167" spans="1:4" s="55" customFormat="1" x14ac:dyDescent="0.2">
      <c r="A2167" s="46">
        <v>581000</v>
      </c>
      <c r="B2167" s="51" t="s">
        <v>167</v>
      </c>
      <c r="C2167" s="45">
        <f t="shared" si="533"/>
        <v>220000</v>
      </c>
      <c r="D2167" s="45">
        <f t="shared" si="534"/>
        <v>0</v>
      </c>
    </row>
    <row r="2168" spans="1:4" s="30" customFormat="1" ht="40.5" x14ac:dyDescent="0.2">
      <c r="A2168" s="48">
        <v>581200</v>
      </c>
      <c r="B2168" s="49" t="s">
        <v>168</v>
      </c>
      <c r="C2168" s="58">
        <v>220000</v>
      </c>
      <c r="D2168" s="58">
        <v>0</v>
      </c>
    </row>
    <row r="2169" spans="1:4" s="55" customFormat="1" x14ac:dyDescent="0.2">
      <c r="A2169" s="46">
        <v>630000</v>
      </c>
      <c r="B2169" s="51" t="s">
        <v>194</v>
      </c>
      <c r="C2169" s="45">
        <f t="shared" ref="C2169" si="535">C2170+C2173</f>
        <v>105000</v>
      </c>
      <c r="D2169" s="45">
        <f t="shared" ref="D2169" si="536">D2170+D2173</f>
        <v>540000</v>
      </c>
    </row>
    <row r="2170" spans="1:4" s="55" customFormat="1" x14ac:dyDescent="0.2">
      <c r="A2170" s="46">
        <v>631000</v>
      </c>
      <c r="B2170" s="51" t="s">
        <v>126</v>
      </c>
      <c r="C2170" s="45">
        <f t="shared" ref="C2170" si="537">C2172+C2171</f>
        <v>0</v>
      </c>
      <c r="D2170" s="45">
        <f t="shared" ref="D2170" si="538">D2172+D2171</f>
        <v>540000</v>
      </c>
    </row>
    <row r="2171" spans="1:4" s="30" customFormat="1" x14ac:dyDescent="0.2">
      <c r="A2171" s="56">
        <v>631100</v>
      </c>
      <c r="B2171" s="49" t="s">
        <v>196</v>
      </c>
      <c r="C2171" s="58">
        <v>0</v>
      </c>
      <c r="D2171" s="58">
        <v>370000</v>
      </c>
    </row>
    <row r="2172" spans="1:4" s="30" customFormat="1" x14ac:dyDescent="0.2">
      <c r="A2172" s="56">
        <v>631900</v>
      </c>
      <c r="B2172" s="49" t="s">
        <v>344</v>
      </c>
      <c r="C2172" s="58">
        <v>0</v>
      </c>
      <c r="D2172" s="58">
        <v>170000</v>
      </c>
    </row>
    <row r="2173" spans="1:4" s="55" customFormat="1" x14ac:dyDescent="0.2">
      <c r="A2173" s="46">
        <v>638000</v>
      </c>
      <c r="B2173" s="51" t="s">
        <v>127</v>
      </c>
      <c r="C2173" s="45">
        <f t="shared" ref="C2173" si="539">C2174</f>
        <v>105000</v>
      </c>
      <c r="D2173" s="45">
        <f t="shared" ref="D2173" si="540">D2174</f>
        <v>0</v>
      </c>
    </row>
    <row r="2174" spans="1:4" s="30" customFormat="1" x14ac:dyDescent="0.2">
      <c r="A2174" s="48">
        <v>638100</v>
      </c>
      <c r="B2174" s="49" t="s">
        <v>199</v>
      </c>
      <c r="C2174" s="58">
        <v>105000</v>
      </c>
      <c r="D2174" s="58">
        <v>0</v>
      </c>
    </row>
    <row r="2175" spans="1:4" s="30" customFormat="1" x14ac:dyDescent="0.2">
      <c r="A2175" s="89"/>
      <c r="B2175" s="83" t="s">
        <v>236</v>
      </c>
      <c r="C2175" s="87">
        <f>C2134+C2158+C2169+C2166</f>
        <v>11530999.999999996</v>
      </c>
      <c r="D2175" s="87">
        <f>D2134+D2158+D2169+D2166</f>
        <v>2977000</v>
      </c>
    </row>
    <row r="2176" spans="1:4" s="30" customFormat="1" x14ac:dyDescent="0.2">
      <c r="A2176" s="66"/>
      <c r="B2176" s="44"/>
      <c r="C2176" s="67"/>
      <c r="D2176" s="67"/>
    </row>
    <row r="2177" spans="1:4" s="30" customFormat="1" x14ac:dyDescent="0.2">
      <c r="A2177" s="43"/>
      <c r="B2177" s="44"/>
      <c r="C2177" s="50"/>
      <c r="D2177" s="50"/>
    </row>
    <row r="2178" spans="1:4" s="30" customFormat="1" x14ac:dyDescent="0.2">
      <c r="A2178" s="48" t="s">
        <v>621</v>
      </c>
      <c r="B2178" s="51"/>
      <c r="C2178" s="50"/>
      <c r="D2178" s="50"/>
    </row>
    <row r="2179" spans="1:4" s="30" customFormat="1" x14ac:dyDescent="0.2">
      <c r="A2179" s="48" t="s">
        <v>249</v>
      </c>
      <c r="B2179" s="51"/>
      <c r="C2179" s="50"/>
      <c r="D2179" s="50"/>
    </row>
    <row r="2180" spans="1:4" s="30" customFormat="1" x14ac:dyDescent="0.2">
      <c r="A2180" s="48" t="s">
        <v>389</v>
      </c>
      <c r="B2180" s="51"/>
      <c r="C2180" s="50"/>
      <c r="D2180" s="50"/>
    </row>
    <row r="2181" spans="1:4" s="30" customFormat="1" x14ac:dyDescent="0.2">
      <c r="A2181" s="48" t="s">
        <v>532</v>
      </c>
      <c r="B2181" s="51"/>
      <c r="C2181" s="50"/>
      <c r="D2181" s="50"/>
    </row>
    <row r="2182" spans="1:4" s="30" customFormat="1" x14ac:dyDescent="0.2">
      <c r="A2182" s="48"/>
      <c r="B2182" s="79"/>
      <c r="C2182" s="67"/>
      <c r="D2182" s="67"/>
    </row>
    <row r="2183" spans="1:4" s="30" customFormat="1" x14ac:dyDescent="0.2">
      <c r="A2183" s="46">
        <v>410000</v>
      </c>
      <c r="B2183" s="47" t="s">
        <v>87</v>
      </c>
      <c r="C2183" s="45">
        <f>C2184+C2189+C2203+C2205</f>
        <v>5234199.9999999963</v>
      </c>
      <c r="D2183" s="45">
        <f>D2184+D2189+D2203+D2205</f>
        <v>311300</v>
      </c>
    </row>
    <row r="2184" spans="1:4" s="30" customFormat="1" x14ac:dyDescent="0.2">
      <c r="A2184" s="46">
        <v>411000</v>
      </c>
      <c r="B2184" s="47" t="s">
        <v>204</v>
      </c>
      <c r="C2184" s="45">
        <f t="shared" ref="C2184" si="541">SUM(C2185:C2188)</f>
        <v>4850499.9999999963</v>
      </c>
      <c r="D2184" s="45">
        <f t="shared" ref="D2184" si="542">SUM(D2185:D2188)</f>
        <v>0</v>
      </c>
    </row>
    <row r="2185" spans="1:4" s="30" customFormat="1" x14ac:dyDescent="0.2">
      <c r="A2185" s="48">
        <v>411100</v>
      </c>
      <c r="B2185" s="49" t="s">
        <v>88</v>
      </c>
      <c r="C2185" s="58">
        <v>4534999.9999999963</v>
      </c>
      <c r="D2185" s="58">
        <v>0</v>
      </c>
    </row>
    <row r="2186" spans="1:4" s="30" customFormat="1" x14ac:dyDescent="0.2">
      <c r="A2186" s="48">
        <v>411200</v>
      </c>
      <c r="B2186" s="49" t="s">
        <v>217</v>
      </c>
      <c r="C2186" s="58">
        <v>128999.99999999962</v>
      </c>
      <c r="D2186" s="58">
        <v>0</v>
      </c>
    </row>
    <row r="2187" spans="1:4" s="30" customFormat="1" ht="40.5" x14ac:dyDescent="0.2">
      <c r="A2187" s="48">
        <v>411300</v>
      </c>
      <c r="B2187" s="49" t="s">
        <v>89</v>
      </c>
      <c r="C2187" s="58">
        <v>94000</v>
      </c>
      <c r="D2187" s="58">
        <v>0</v>
      </c>
    </row>
    <row r="2188" spans="1:4" s="30" customFormat="1" x14ac:dyDescent="0.2">
      <c r="A2188" s="48">
        <v>411400</v>
      </c>
      <c r="B2188" s="49" t="s">
        <v>90</v>
      </c>
      <c r="C2188" s="58">
        <v>92500</v>
      </c>
      <c r="D2188" s="58">
        <v>0</v>
      </c>
    </row>
    <row r="2189" spans="1:4" s="30" customFormat="1" x14ac:dyDescent="0.2">
      <c r="A2189" s="46">
        <v>412000</v>
      </c>
      <c r="B2189" s="51" t="s">
        <v>209</v>
      </c>
      <c r="C2189" s="45">
        <f>SUM(C2190:C2202)</f>
        <v>369499.99999999994</v>
      </c>
      <c r="D2189" s="45">
        <f>SUM(D2190:D2202)</f>
        <v>309000</v>
      </c>
    </row>
    <row r="2190" spans="1:4" s="30" customFormat="1" x14ac:dyDescent="0.2">
      <c r="A2190" s="56">
        <v>412100</v>
      </c>
      <c r="B2190" s="49" t="s">
        <v>91</v>
      </c>
      <c r="C2190" s="58">
        <v>0</v>
      </c>
      <c r="D2190" s="58">
        <v>3000</v>
      </c>
    </row>
    <row r="2191" spans="1:4" s="30" customFormat="1" x14ac:dyDescent="0.2">
      <c r="A2191" s="48">
        <v>412200</v>
      </c>
      <c r="B2191" s="49" t="s">
        <v>218</v>
      </c>
      <c r="C2191" s="58">
        <v>165000</v>
      </c>
      <c r="D2191" s="58">
        <v>14500</v>
      </c>
    </row>
    <row r="2192" spans="1:4" s="30" customFormat="1" x14ac:dyDescent="0.2">
      <c r="A2192" s="48">
        <v>412300</v>
      </c>
      <c r="B2192" s="49" t="s">
        <v>92</v>
      </c>
      <c r="C2192" s="58">
        <v>31000</v>
      </c>
      <c r="D2192" s="58">
        <v>20000</v>
      </c>
    </row>
    <row r="2193" spans="1:4" s="30" customFormat="1" x14ac:dyDescent="0.2">
      <c r="A2193" s="48">
        <v>412400</v>
      </c>
      <c r="B2193" s="49" t="s">
        <v>93</v>
      </c>
      <c r="C2193" s="58">
        <v>26000</v>
      </c>
      <c r="D2193" s="58">
        <v>99000</v>
      </c>
    </row>
    <row r="2194" spans="1:4" s="30" customFormat="1" x14ac:dyDescent="0.2">
      <c r="A2194" s="48">
        <v>412500</v>
      </c>
      <c r="B2194" s="49" t="s">
        <v>94</v>
      </c>
      <c r="C2194" s="58">
        <v>25000</v>
      </c>
      <c r="D2194" s="58">
        <v>39000</v>
      </c>
    </row>
    <row r="2195" spans="1:4" s="30" customFormat="1" x14ac:dyDescent="0.2">
      <c r="A2195" s="48">
        <v>412600</v>
      </c>
      <c r="B2195" s="49" t="s">
        <v>219</v>
      </c>
      <c r="C2195" s="58">
        <v>30000</v>
      </c>
      <c r="D2195" s="58">
        <v>22000</v>
      </c>
    </row>
    <row r="2196" spans="1:4" s="30" customFormat="1" x14ac:dyDescent="0.2">
      <c r="A2196" s="48">
        <v>412700</v>
      </c>
      <c r="B2196" s="49" t="s">
        <v>206</v>
      </c>
      <c r="C2196" s="58">
        <v>49999.999999999964</v>
      </c>
      <c r="D2196" s="58">
        <v>34000</v>
      </c>
    </row>
    <row r="2197" spans="1:4" s="30" customFormat="1" x14ac:dyDescent="0.2">
      <c r="A2197" s="48">
        <v>412800</v>
      </c>
      <c r="B2197" s="49" t="s">
        <v>220</v>
      </c>
      <c r="C2197" s="58">
        <v>0</v>
      </c>
      <c r="D2197" s="58">
        <v>10000</v>
      </c>
    </row>
    <row r="2198" spans="1:4" s="30" customFormat="1" x14ac:dyDescent="0.2">
      <c r="A2198" s="48">
        <v>412900</v>
      </c>
      <c r="B2198" s="53" t="s">
        <v>301</v>
      </c>
      <c r="C2198" s="58">
        <v>24300</v>
      </c>
      <c r="D2198" s="58">
        <v>0</v>
      </c>
    </row>
    <row r="2199" spans="1:4" s="30" customFormat="1" x14ac:dyDescent="0.2">
      <c r="A2199" s="48">
        <v>412900</v>
      </c>
      <c r="B2199" s="49" t="s">
        <v>319</v>
      </c>
      <c r="C2199" s="58">
        <v>5000</v>
      </c>
      <c r="D2199" s="58">
        <v>0</v>
      </c>
    </row>
    <row r="2200" spans="1:4" s="30" customFormat="1" x14ac:dyDescent="0.2">
      <c r="A2200" s="48">
        <v>412900</v>
      </c>
      <c r="B2200" s="53" t="s">
        <v>320</v>
      </c>
      <c r="C2200" s="58">
        <v>5000</v>
      </c>
      <c r="D2200" s="58">
        <v>0</v>
      </c>
    </row>
    <row r="2201" spans="1:4" s="30" customFormat="1" x14ac:dyDescent="0.2">
      <c r="A2201" s="48">
        <v>412900</v>
      </c>
      <c r="B2201" s="53" t="s">
        <v>321</v>
      </c>
      <c r="C2201" s="58">
        <v>8000</v>
      </c>
      <c r="D2201" s="58">
        <v>0</v>
      </c>
    </row>
    <row r="2202" spans="1:4" s="30" customFormat="1" x14ac:dyDescent="0.2">
      <c r="A2202" s="48">
        <v>412900</v>
      </c>
      <c r="B2202" s="49" t="s">
        <v>303</v>
      </c>
      <c r="C2202" s="58">
        <v>200</v>
      </c>
      <c r="D2202" s="58">
        <v>67500</v>
      </c>
    </row>
    <row r="2203" spans="1:4" s="55" customFormat="1" x14ac:dyDescent="0.2">
      <c r="A2203" s="46">
        <v>413000</v>
      </c>
      <c r="B2203" s="51" t="s">
        <v>210</v>
      </c>
      <c r="C2203" s="45">
        <f t="shared" ref="C2203" si="543">C2204</f>
        <v>2200</v>
      </c>
      <c r="D2203" s="45">
        <f t="shared" ref="D2203" si="544">D2204</f>
        <v>2300</v>
      </c>
    </row>
    <row r="2204" spans="1:4" s="30" customFormat="1" x14ac:dyDescent="0.2">
      <c r="A2204" s="48">
        <v>413900</v>
      </c>
      <c r="B2204" s="49" t="s">
        <v>99</v>
      </c>
      <c r="C2204" s="58">
        <v>2200</v>
      </c>
      <c r="D2204" s="58">
        <v>2300</v>
      </c>
    </row>
    <row r="2205" spans="1:4" s="55" customFormat="1" ht="40.5" x14ac:dyDescent="0.2">
      <c r="A2205" s="46">
        <v>418000</v>
      </c>
      <c r="B2205" s="51" t="s">
        <v>213</v>
      </c>
      <c r="C2205" s="45">
        <f t="shared" ref="C2205" si="545">C2206</f>
        <v>12000</v>
      </c>
      <c r="D2205" s="45">
        <f t="shared" ref="D2205" si="546">D2206</f>
        <v>0</v>
      </c>
    </row>
    <row r="2206" spans="1:4" s="30" customFormat="1" x14ac:dyDescent="0.2">
      <c r="A2206" s="48">
        <v>418400</v>
      </c>
      <c r="B2206" s="49" t="s">
        <v>148</v>
      </c>
      <c r="C2206" s="58">
        <v>12000</v>
      </c>
      <c r="D2206" s="58">
        <v>0</v>
      </c>
    </row>
    <row r="2207" spans="1:4" s="55" customFormat="1" x14ac:dyDescent="0.2">
      <c r="A2207" s="46">
        <v>510000</v>
      </c>
      <c r="B2207" s="51" t="s">
        <v>153</v>
      </c>
      <c r="C2207" s="45">
        <f>C2211+C2208+0</f>
        <v>1045000</v>
      </c>
      <c r="D2207" s="45">
        <f>D2211+D2208+0</f>
        <v>463000</v>
      </c>
    </row>
    <row r="2208" spans="1:4" s="55" customFormat="1" x14ac:dyDescent="0.2">
      <c r="A2208" s="46">
        <v>511000</v>
      </c>
      <c r="B2208" s="51" t="s">
        <v>154</v>
      </c>
      <c r="C2208" s="45">
        <f>SUM(C2209:C2210)</f>
        <v>815000</v>
      </c>
      <c r="D2208" s="45">
        <f>SUM(D2209:D2210)</f>
        <v>183000</v>
      </c>
    </row>
    <row r="2209" spans="1:4" s="30" customFormat="1" x14ac:dyDescent="0.2">
      <c r="A2209" s="48">
        <v>511300</v>
      </c>
      <c r="B2209" s="49" t="s">
        <v>157</v>
      </c>
      <c r="C2209" s="58">
        <v>815000</v>
      </c>
      <c r="D2209" s="58">
        <v>153000</v>
      </c>
    </row>
    <row r="2210" spans="1:4" s="30" customFormat="1" x14ac:dyDescent="0.2">
      <c r="A2210" s="48">
        <v>511500</v>
      </c>
      <c r="B2210" s="49" t="s">
        <v>226</v>
      </c>
      <c r="C2210" s="58">
        <v>0</v>
      </c>
      <c r="D2210" s="58">
        <v>30000</v>
      </c>
    </row>
    <row r="2211" spans="1:4" s="55" customFormat="1" x14ac:dyDescent="0.2">
      <c r="A2211" s="46">
        <v>516000</v>
      </c>
      <c r="B2211" s="51" t="s">
        <v>164</v>
      </c>
      <c r="C2211" s="45">
        <f t="shared" ref="C2211" si="547">C2212</f>
        <v>230000</v>
      </c>
      <c r="D2211" s="45">
        <f t="shared" ref="D2211" si="548">D2212</f>
        <v>280000</v>
      </c>
    </row>
    <row r="2212" spans="1:4" s="30" customFormat="1" x14ac:dyDescent="0.2">
      <c r="A2212" s="48">
        <v>516100</v>
      </c>
      <c r="B2212" s="49" t="s">
        <v>164</v>
      </c>
      <c r="C2212" s="58">
        <v>230000</v>
      </c>
      <c r="D2212" s="58">
        <v>280000</v>
      </c>
    </row>
    <row r="2213" spans="1:4" s="55" customFormat="1" ht="40.5" x14ac:dyDescent="0.2">
      <c r="A2213" s="46">
        <v>580000</v>
      </c>
      <c r="B2213" s="51" t="s">
        <v>166</v>
      </c>
      <c r="C2213" s="45">
        <f t="shared" ref="C2213:C2214" si="549">C2214</f>
        <v>65000</v>
      </c>
      <c r="D2213" s="45">
        <f t="shared" ref="D2213:D2214" si="550">D2214</f>
        <v>0</v>
      </c>
    </row>
    <row r="2214" spans="1:4" s="55" customFormat="1" x14ac:dyDescent="0.2">
      <c r="A2214" s="46">
        <v>581000</v>
      </c>
      <c r="B2214" s="51" t="s">
        <v>167</v>
      </c>
      <c r="C2214" s="45">
        <f t="shared" si="549"/>
        <v>65000</v>
      </c>
      <c r="D2214" s="45">
        <f t="shared" si="550"/>
        <v>0</v>
      </c>
    </row>
    <row r="2215" spans="1:4" s="30" customFormat="1" ht="40.5" x14ac:dyDescent="0.2">
      <c r="A2215" s="48">
        <v>581200</v>
      </c>
      <c r="B2215" s="49" t="s">
        <v>168</v>
      </c>
      <c r="C2215" s="58">
        <v>65000</v>
      </c>
      <c r="D2215" s="58">
        <v>0</v>
      </c>
    </row>
    <row r="2216" spans="1:4" s="55" customFormat="1" x14ac:dyDescent="0.2">
      <c r="A2216" s="46">
        <v>630000</v>
      </c>
      <c r="B2216" s="51" t="s">
        <v>194</v>
      </c>
      <c r="C2216" s="45">
        <f>C2219+C2217</f>
        <v>100000</v>
      </c>
      <c r="D2216" s="45">
        <f>D2219+D2217</f>
        <v>65000</v>
      </c>
    </row>
    <row r="2217" spans="1:4" s="55" customFormat="1" x14ac:dyDescent="0.2">
      <c r="A2217" s="46">
        <v>631000</v>
      </c>
      <c r="B2217" s="51" t="s">
        <v>126</v>
      </c>
      <c r="C2217" s="45">
        <f>0+C2218</f>
        <v>0</v>
      </c>
      <c r="D2217" s="45">
        <f>0+D2218</f>
        <v>65000</v>
      </c>
    </row>
    <row r="2218" spans="1:4" s="30" customFormat="1" x14ac:dyDescent="0.2">
      <c r="A2218" s="56">
        <v>631100</v>
      </c>
      <c r="B2218" s="49" t="s">
        <v>196</v>
      </c>
      <c r="C2218" s="58">
        <v>0</v>
      </c>
      <c r="D2218" s="58">
        <v>65000</v>
      </c>
    </row>
    <row r="2219" spans="1:4" s="55" customFormat="1" x14ac:dyDescent="0.2">
      <c r="A2219" s="46">
        <v>638000</v>
      </c>
      <c r="B2219" s="51" t="s">
        <v>127</v>
      </c>
      <c r="C2219" s="45">
        <f t="shared" ref="C2219" si="551">C2220</f>
        <v>100000</v>
      </c>
      <c r="D2219" s="45">
        <f t="shared" ref="D2219" si="552">D2220</f>
        <v>0</v>
      </c>
    </row>
    <row r="2220" spans="1:4" s="30" customFormat="1" x14ac:dyDescent="0.2">
      <c r="A2220" s="48">
        <v>638100</v>
      </c>
      <c r="B2220" s="49" t="s">
        <v>199</v>
      </c>
      <c r="C2220" s="58">
        <v>100000</v>
      </c>
      <c r="D2220" s="58">
        <v>0</v>
      </c>
    </row>
    <row r="2221" spans="1:4" s="30" customFormat="1" x14ac:dyDescent="0.2">
      <c r="A2221" s="89"/>
      <c r="B2221" s="83" t="s">
        <v>236</v>
      </c>
      <c r="C2221" s="87">
        <f>C2183+C2207+C2216+C2213</f>
        <v>6444199.9999999963</v>
      </c>
      <c r="D2221" s="87">
        <f>D2183+D2207+D2216+D2213</f>
        <v>839300</v>
      </c>
    </row>
    <row r="2222" spans="1:4" s="30" customFormat="1" x14ac:dyDescent="0.2">
      <c r="A2222" s="66"/>
      <c r="B2222" s="44"/>
      <c r="C2222" s="50"/>
      <c r="D2222" s="50"/>
    </row>
    <row r="2223" spans="1:4" s="30" customFormat="1" x14ac:dyDescent="0.2">
      <c r="A2223" s="43"/>
      <c r="B2223" s="44"/>
      <c r="C2223" s="50"/>
      <c r="D2223" s="50"/>
    </row>
    <row r="2224" spans="1:4" s="30" customFormat="1" x14ac:dyDescent="0.2">
      <c r="A2224" s="48" t="s">
        <v>622</v>
      </c>
      <c r="B2224" s="51"/>
      <c r="C2224" s="50"/>
      <c r="D2224" s="50"/>
    </row>
    <row r="2225" spans="1:4" s="30" customFormat="1" x14ac:dyDescent="0.2">
      <c r="A2225" s="48" t="s">
        <v>249</v>
      </c>
      <c r="B2225" s="51"/>
      <c r="C2225" s="50"/>
      <c r="D2225" s="50"/>
    </row>
    <row r="2226" spans="1:4" s="30" customFormat="1" x14ac:dyDescent="0.2">
      <c r="A2226" s="48" t="s">
        <v>390</v>
      </c>
      <c r="B2226" s="51"/>
      <c r="C2226" s="50"/>
      <c r="D2226" s="50"/>
    </row>
    <row r="2227" spans="1:4" s="30" customFormat="1" x14ac:dyDescent="0.2">
      <c r="A2227" s="48" t="s">
        <v>532</v>
      </c>
      <c r="B2227" s="51"/>
      <c r="C2227" s="50"/>
      <c r="D2227" s="50"/>
    </row>
    <row r="2228" spans="1:4" s="30" customFormat="1" x14ac:dyDescent="0.2">
      <c r="A2228" s="48"/>
      <c r="B2228" s="79"/>
      <c r="C2228" s="67"/>
      <c r="D2228" s="67"/>
    </row>
    <row r="2229" spans="1:4" s="30" customFormat="1" x14ac:dyDescent="0.2">
      <c r="A2229" s="46">
        <v>410000</v>
      </c>
      <c r="B2229" s="47" t="s">
        <v>87</v>
      </c>
      <c r="C2229" s="45">
        <f>C2230+C2235+C2247</f>
        <v>5203500</v>
      </c>
      <c r="D2229" s="45">
        <f>D2230+D2235+D2247</f>
        <v>108500</v>
      </c>
    </row>
    <row r="2230" spans="1:4" s="30" customFormat="1" x14ac:dyDescent="0.2">
      <c r="A2230" s="46">
        <v>411000</v>
      </c>
      <c r="B2230" s="47" t="s">
        <v>204</v>
      </c>
      <c r="C2230" s="45">
        <f t="shared" ref="C2230" si="553">SUM(C2231:C2234)</f>
        <v>4790000</v>
      </c>
      <c r="D2230" s="45">
        <f t="shared" ref="D2230" si="554">SUM(D2231:D2234)</f>
        <v>0</v>
      </c>
    </row>
    <row r="2231" spans="1:4" s="30" customFormat="1" x14ac:dyDescent="0.2">
      <c r="A2231" s="48">
        <v>411100</v>
      </c>
      <c r="B2231" s="49" t="s">
        <v>88</v>
      </c>
      <c r="C2231" s="58">
        <v>4470000</v>
      </c>
      <c r="D2231" s="58">
        <v>0</v>
      </c>
    </row>
    <row r="2232" spans="1:4" s="30" customFormat="1" x14ac:dyDescent="0.2">
      <c r="A2232" s="48">
        <v>411200</v>
      </c>
      <c r="B2232" s="49" t="s">
        <v>217</v>
      </c>
      <c r="C2232" s="58">
        <v>149000</v>
      </c>
      <c r="D2232" s="58">
        <v>0</v>
      </c>
    </row>
    <row r="2233" spans="1:4" s="30" customFormat="1" ht="40.5" x14ac:dyDescent="0.2">
      <c r="A2233" s="48">
        <v>411300</v>
      </c>
      <c r="B2233" s="49" t="s">
        <v>89</v>
      </c>
      <c r="C2233" s="58">
        <v>111000</v>
      </c>
      <c r="D2233" s="58">
        <v>0</v>
      </c>
    </row>
    <row r="2234" spans="1:4" s="30" customFormat="1" x14ac:dyDescent="0.2">
      <c r="A2234" s="48">
        <v>411400</v>
      </c>
      <c r="B2234" s="49" t="s">
        <v>90</v>
      </c>
      <c r="C2234" s="58">
        <v>59999.999999999985</v>
      </c>
      <c r="D2234" s="58">
        <v>0</v>
      </c>
    </row>
    <row r="2235" spans="1:4" s="30" customFormat="1" x14ac:dyDescent="0.2">
      <c r="A2235" s="46">
        <v>412000</v>
      </c>
      <c r="B2235" s="51" t="s">
        <v>209</v>
      </c>
      <c r="C2235" s="45">
        <f>SUM(C2236:C2246)</f>
        <v>413500</v>
      </c>
      <c r="D2235" s="45">
        <f>SUM(D2236:D2246)</f>
        <v>106500</v>
      </c>
    </row>
    <row r="2236" spans="1:4" s="30" customFormat="1" x14ac:dyDescent="0.2">
      <c r="A2236" s="48">
        <v>412200</v>
      </c>
      <c r="B2236" s="49" t="s">
        <v>218</v>
      </c>
      <c r="C2236" s="58">
        <v>219000</v>
      </c>
      <c r="D2236" s="58">
        <v>1000</v>
      </c>
    </row>
    <row r="2237" spans="1:4" s="30" customFormat="1" x14ac:dyDescent="0.2">
      <c r="A2237" s="48">
        <v>412300</v>
      </c>
      <c r="B2237" s="49" t="s">
        <v>92</v>
      </c>
      <c r="C2237" s="58">
        <v>22000</v>
      </c>
      <c r="D2237" s="58">
        <v>200</v>
      </c>
    </row>
    <row r="2238" spans="1:4" s="30" customFormat="1" x14ac:dyDescent="0.2">
      <c r="A2238" s="48">
        <v>412400</v>
      </c>
      <c r="B2238" s="49" t="s">
        <v>93</v>
      </c>
      <c r="C2238" s="58">
        <v>22000</v>
      </c>
      <c r="D2238" s="58">
        <v>11300</v>
      </c>
    </row>
    <row r="2239" spans="1:4" s="30" customFormat="1" x14ac:dyDescent="0.2">
      <c r="A2239" s="48">
        <v>412500</v>
      </c>
      <c r="B2239" s="49" t="s">
        <v>94</v>
      </c>
      <c r="C2239" s="58">
        <v>30000</v>
      </c>
      <c r="D2239" s="58">
        <v>44000</v>
      </c>
    </row>
    <row r="2240" spans="1:4" s="30" customFormat="1" x14ac:dyDescent="0.2">
      <c r="A2240" s="48">
        <v>412600</v>
      </c>
      <c r="B2240" s="49" t="s">
        <v>219</v>
      </c>
      <c r="C2240" s="58">
        <v>15000.000000000002</v>
      </c>
      <c r="D2240" s="58">
        <v>0</v>
      </c>
    </row>
    <row r="2241" spans="1:4" s="30" customFormat="1" x14ac:dyDescent="0.2">
      <c r="A2241" s="48">
        <v>412700</v>
      </c>
      <c r="B2241" s="49" t="s">
        <v>206</v>
      </c>
      <c r="C2241" s="58">
        <v>19999.999999999996</v>
      </c>
      <c r="D2241" s="58">
        <v>0</v>
      </c>
    </row>
    <row r="2242" spans="1:4" s="30" customFormat="1" x14ac:dyDescent="0.2">
      <c r="A2242" s="48">
        <v>412900</v>
      </c>
      <c r="B2242" s="53" t="s">
        <v>301</v>
      </c>
      <c r="C2242" s="58">
        <v>30900</v>
      </c>
      <c r="D2242" s="58">
        <v>0</v>
      </c>
    </row>
    <row r="2243" spans="1:4" s="30" customFormat="1" x14ac:dyDescent="0.2">
      <c r="A2243" s="48">
        <v>412900</v>
      </c>
      <c r="B2243" s="49" t="s">
        <v>319</v>
      </c>
      <c r="C2243" s="58">
        <v>1000</v>
      </c>
      <c r="D2243" s="58">
        <v>0</v>
      </c>
    </row>
    <row r="2244" spans="1:4" s="30" customFormat="1" x14ac:dyDescent="0.2">
      <c r="A2244" s="48">
        <v>412900</v>
      </c>
      <c r="B2244" s="53" t="s">
        <v>320</v>
      </c>
      <c r="C2244" s="58">
        <v>5000</v>
      </c>
      <c r="D2244" s="58">
        <v>0</v>
      </c>
    </row>
    <row r="2245" spans="1:4" s="30" customFormat="1" x14ac:dyDescent="0.2">
      <c r="A2245" s="48">
        <v>412900</v>
      </c>
      <c r="B2245" s="53" t="s">
        <v>321</v>
      </c>
      <c r="C2245" s="58">
        <v>9000</v>
      </c>
      <c r="D2245" s="58">
        <v>0</v>
      </c>
    </row>
    <row r="2246" spans="1:4" s="30" customFormat="1" x14ac:dyDescent="0.2">
      <c r="A2246" s="48">
        <v>412900</v>
      </c>
      <c r="B2246" s="49" t="s">
        <v>303</v>
      </c>
      <c r="C2246" s="58">
        <v>39600</v>
      </c>
      <c r="D2246" s="58">
        <v>50000</v>
      </c>
    </row>
    <row r="2247" spans="1:4" s="55" customFormat="1" x14ac:dyDescent="0.2">
      <c r="A2247" s="46">
        <v>413000</v>
      </c>
      <c r="B2247" s="51" t="s">
        <v>210</v>
      </c>
      <c r="C2247" s="45">
        <f>0+C2248</f>
        <v>0</v>
      </c>
      <c r="D2247" s="45">
        <f>0+D2248</f>
        <v>2000</v>
      </c>
    </row>
    <row r="2248" spans="1:4" s="30" customFormat="1" x14ac:dyDescent="0.2">
      <c r="A2248" s="56">
        <v>413900</v>
      </c>
      <c r="B2248" s="49" t="s">
        <v>99</v>
      </c>
      <c r="C2248" s="58">
        <v>0</v>
      </c>
      <c r="D2248" s="58">
        <v>2000</v>
      </c>
    </row>
    <row r="2249" spans="1:4" s="30" customFormat="1" x14ac:dyDescent="0.2">
      <c r="A2249" s="46">
        <v>510000</v>
      </c>
      <c r="B2249" s="51" t="s">
        <v>153</v>
      </c>
      <c r="C2249" s="45">
        <f>C2250+C2252+0</f>
        <v>320000</v>
      </c>
      <c r="D2249" s="45">
        <f>D2250+D2252+0</f>
        <v>311000</v>
      </c>
    </row>
    <row r="2250" spans="1:4" s="30" customFormat="1" x14ac:dyDescent="0.2">
      <c r="A2250" s="46">
        <v>511000</v>
      </c>
      <c r="B2250" s="51" t="s">
        <v>154</v>
      </c>
      <c r="C2250" s="45">
        <f>SUM(C2251:C2251)</f>
        <v>30000</v>
      </c>
      <c r="D2250" s="45">
        <f>SUM(D2251:D2251)</f>
        <v>32000</v>
      </c>
    </row>
    <row r="2251" spans="1:4" s="30" customFormat="1" x14ac:dyDescent="0.2">
      <c r="A2251" s="48">
        <v>511300</v>
      </c>
      <c r="B2251" s="49" t="s">
        <v>157</v>
      </c>
      <c r="C2251" s="58">
        <v>30000</v>
      </c>
      <c r="D2251" s="58">
        <v>32000</v>
      </c>
    </row>
    <row r="2252" spans="1:4" s="55" customFormat="1" x14ac:dyDescent="0.2">
      <c r="A2252" s="46">
        <v>516000</v>
      </c>
      <c r="B2252" s="51" t="s">
        <v>164</v>
      </c>
      <c r="C2252" s="45">
        <f t="shared" ref="C2252" si="555">C2253</f>
        <v>290000</v>
      </c>
      <c r="D2252" s="45">
        <f t="shared" ref="D2252" si="556">D2253</f>
        <v>279000</v>
      </c>
    </row>
    <row r="2253" spans="1:4" s="30" customFormat="1" x14ac:dyDescent="0.2">
      <c r="A2253" s="48">
        <v>516100</v>
      </c>
      <c r="B2253" s="49" t="s">
        <v>164</v>
      </c>
      <c r="C2253" s="58">
        <v>290000</v>
      </c>
      <c r="D2253" s="58">
        <v>279000</v>
      </c>
    </row>
    <row r="2254" spans="1:4" s="55" customFormat="1" x14ac:dyDescent="0.2">
      <c r="A2254" s="46">
        <v>630000</v>
      </c>
      <c r="B2254" s="51" t="s">
        <v>194</v>
      </c>
      <c r="C2254" s="45">
        <f t="shared" ref="C2254" si="557">C2255+C2258</f>
        <v>100000</v>
      </c>
      <c r="D2254" s="45">
        <f>D2255+D2258</f>
        <v>414700</v>
      </c>
    </row>
    <row r="2255" spans="1:4" s="55" customFormat="1" x14ac:dyDescent="0.2">
      <c r="A2255" s="46">
        <v>631000</v>
      </c>
      <c r="B2255" s="51" t="s">
        <v>126</v>
      </c>
      <c r="C2255" s="45">
        <f t="shared" ref="C2255" si="558">C2257</f>
        <v>0</v>
      </c>
      <c r="D2255" s="45">
        <f>D2256+D2257</f>
        <v>414700</v>
      </c>
    </row>
    <row r="2256" spans="1:4" s="30" customFormat="1" x14ac:dyDescent="0.2">
      <c r="A2256" s="56">
        <v>631100</v>
      </c>
      <c r="B2256" s="49" t="s">
        <v>196</v>
      </c>
      <c r="C2256" s="58">
        <v>0</v>
      </c>
      <c r="D2256" s="58">
        <v>72000</v>
      </c>
    </row>
    <row r="2257" spans="1:4" s="30" customFormat="1" x14ac:dyDescent="0.2">
      <c r="A2257" s="56">
        <v>631900</v>
      </c>
      <c r="B2257" s="49" t="s">
        <v>344</v>
      </c>
      <c r="C2257" s="58">
        <v>0</v>
      </c>
      <c r="D2257" s="58">
        <v>342700</v>
      </c>
    </row>
    <row r="2258" spans="1:4" s="55" customFormat="1" x14ac:dyDescent="0.2">
      <c r="A2258" s="46">
        <v>638000</v>
      </c>
      <c r="B2258" s="51" t="s">
        <v>127</v>
      </c>
      <c r="C2258" s="45">
        <f t="shared" ref="C2258" si="559">C2259</f>
        <v>100000</v>
      </c>
      <c r="D2258" s="45">
        <f t="shared" ref="D2258" si="560">D2259</f>
        <v>0</v>
      </c>
    </row>
    <row r="2259" spans="1:4" s="30" customFormat="1" x14ac:dyDescent="0.2">
      <c r="A2259" s="48">
        <v>638100</v>
      </c>
      <c r="B2259" s="49" t="s">
        <v>199</v>
      </c>
      <c r="C2259" s="58">
        <v>100000</v>
      </c>
      <c r="D2259" s="58">
        <v>0</v>
      </c>
    </row>
    <row r="2260" spans="1:4" s="30" customFormat="1" x14ac:dyDescent="0.2">
      <c r="A2260" s="89"/>
      <c r="B2260" s="83" t="s">
        <v>236</v>
      </c>
      <c r="C2260" s="87">
        <f>C2229+C2249+C2254+0</f>
        <v>5623500</v>
      </c>
      <c r="D2260" s="87">
        <f>D2229+D2249+D2254+0</f>
        <v>834200</v>
      </c>
    </row>
    <row r="2261" spans="1:4" s="30" customFormat="1" x14ac:dyDescent="0.2">
      <c r="A2261" s="66"/>
      <c r="B2261" s="44"/>
      <c r="C2261" s="50"/>
      <c r="D2261" s="50"/>
    </row>
    <row r="2262" spans="1:4" s="30" customFormat="1" x14ac:dyDescent="0.2">
      <c r="A2262" s="43"/>
      <c r="B2262" s="44"/>
      <c r="C2262" s="50"/>
      <c r="D2262" s="50"/>
    </row>
    <row r="2263" spans="1:4" s="30" customFormat="1" x14ac:dyDescent="0.2">
      <c r="A2263" s="48" t="s">
        <v>623</v>
      </c>
      <c r="B2263" s="51"/>
      <c r="C2263" s="50"/>
      <c r="D2263" s="50"/>
    </row>
    <row r="2264" spans="1:4" s="30" customFormat="1" x14ac:dyDescent="0.2">
      <c r="A2264" s="48" t="s">
        <v>249</v>
      </c>
      <c r="B2264" s="51"/>
      <c r="C2264" s="50"/>
      <c r="D2264" s="50"/>
    </row>
    <row r="2265" spans="1:4" s="30" customFormat="1" x14ac:dyDescent="0.2">
      <c r="A2265" s="48" t="s">
        <v>391</v>
      </c>
      <c r="B2265" s="51"/>
      <c r="C2265" s="50"/>
      <c r="D2265" s="50"/>
    </row>
    <row r="2266" spans="1:4" s="30" customFormat="1" x14ac:dyDescent="0.2">
      <c r="A2266" s="48" t="s">
        <v>532</v>
      </c>
      <c r="B2266" s="51"/>
      <c r="C2266" s="50"/>
      <c r="D2266" s="50"/>
    </row>
    <row r="2267" spans="1:4" s="30" customFormat="1" x14ac:dyDescent="0.2">
      <c r="A2267" s="48"/>
      <c r="B2267" s="79"/>
      <c r="C2267" s="67"/>
      <c r="D2267" s="67"/>
    </row>
    <row r="2268" spans="1:4" s="30" customFormat="1" x14ac:dyDescent="0.2">
      <c r="A2268" s="46">
        <v>410000</v>
      </c>
      <c r="B2268" s="47" t="s">
        <v>87</v>
      </c>
      <c r="C2268" s="45">
        <f>C2269+C2274+0+C2286</f>
        <v>5729500</v>
      </c>
      <c r="D2268" s="45">
        <f>D2269+D2274+0+D2286</f>
        <v>694900</v>
      </c>
    </row>
    <row r="2269" spans="1:4" s="30" customFormat="1" x14ac:dyDescent="0.2">
      <c r="A2269" s="46">
        <v>411000</v>
      </c>
      <c r="B2269" s="47" t="s">
        <v>204</v>
      </c>
      <c r="C2269" s="45">
        <f t="shared" ref="C2269" si="561">SUM(C2270:C2273)</f>
        <v>5367000</v>
      </c>
      <c r="D2269" s="45">
        <f t="shared" ref="D2269" si="562">SUM(D2270:D2273)</f>
        <v>0</v>
      </c>
    </row>
    <row r="2270" spans="1:4" s="30" customFormat="1" x14ac:dyDescent="0.2">
      <c r="A2270" s="48">
        <v>411100</v>
      </c>
      <c r="B2270" s="49" t="s">
        <v>88</v>
      </c>
      <c r="C2270" s="58">
        <v>5127000</v>
      </c>
      <c r="D2270" s="58">
        <v>0</v>
      </c>
    </row>
    <row r="2271" spans="1:4" s="30" customFormat="1" x14ac:dyDescent="0.2">
      <c r="A2271" s="48">
        <v>411200</v>
      </c>
      <c r="B2271" s="49" t="s">
        <v>217</v>
      </c>
      <c r="C2271" s="58">
        <v>104000</v>
      </c>
      <c r="D2271" s="58">
        <v>0</v>
      </c>
    </row>
    <row r="2272" spans="1:4" s="30" customFormat="1" ht="40.5" x14ac:dyDescent="0.2">
      <c r="A2272" s="48">
        <v>411300</v>
      </c>
      <c r="B2272" s="49" t="s">
        <v>89</v>
      </c>
      <c r="C2272" s="58">
        <v>83000</v>
      </c>
      <c r="D2272" s="58">
        <v>0</v>
      </c>
    </row>
    <row r="2273" spans="1:4" s="30" customFormat="1" x14ac:dyDescent="0.2">
      <c r="A2273" s="48">
        <v>411400</v>
      </c>
      <c r="B2273" s="49" t="s">
        <v>90</v>
      </c>
      <c r="C2273" s="58">
        <v>53000</v>
      </c>
      <c r="D2273" s="58">
        <v>0</v>
      </c>
    </row>
    <row r="2274" spans="1:4" s="30" customFormat="1" x14ac:dyDescent="0.2">
      <c r="A2274" s="46">
        <v>412000</v>
      </c>
      <c r="B2274" s="51" t="s">
        <v>209</v>
      </c>
      <c r="C2274" s="45">
        <f>SUM(C2275:C2285)</f>
        <v>352500</v>
      </c>
      <c r="D2274" s="45">
        <f>SUM(D2275:D2285)</f>
        <v>694900</v>
      </c>
    </row>
    <row r="2275" spans="1:4" s="30" customFormat="1" x14ac:dyDescent="0.2">
      <c r="A2275" s="48">
        <v>412200</v>
      </c>
      <c r="B2275" s="49" t="s">
        <v>218</v>
      </c>
      <c r="C2275" s="58">
        <v>230000</v>
      </c>
      <c r="D2275" s="58">
        <v>229000</v>
      </c>
    </row>
    <row r="2276" spans="1:4" s="30" customFormat="1" x14ac:dyDescent="0.2">
      <c r="A2276" s="48">
        <v>412300</v>
      </c>
      <c r="B2276" s="49" t="s">
        <v>92</v>
      </c>
      <c r="C2276" s="58">
        <v>25000</v>
      </c>
      <c r="D2276" s="58">
        <v>67800</v>
      </c>
    </row>
    <row r="2277" spans="1:4" s="30" customFormat="1" x14ac:dyDescent="0.2">
      <c r="A2277" s="48">
        <v>412400</v>
      </c>
      <c r="B2277" s="49" t="s">
        <v>93</v>
      </c>
      <c r="C2277" s="58">
        <v>22000</v>
      </c>
      <c r="D2277" s="58">
        <v>1600</v>
      </c>
    </row>
    <row r="2278" spans="1:4" s="30" customFormat="1" x14ac:dyDescent="0.2">
      <c r="A2278" s="48">
        <v>412500</v>
      </c>
      <c r="B2278" s="49" t="s">
        <v>94</v>
      </c>
      <c r="C2278" s="58">
        <v>4000</v>
      </c>
      <c r="D2278" s="58">
        <v>84200</v>
      </c>
    </row>
    <row r="2279" spans="1:4" s="30" customFormat="1" x14ac:dyDescent="0.2">
      <c r="A2279" s="48">
        <v>412600</v>
      </c>
      <c r="B2279" s="49" t="s">
        <v>219</v>
      </c>
      <c r="C2279" s="58">
        <v>1000</v>
      </c>
      <c r="D2279" s="58">
        <v>0</v>
      </c>
    </row>
    <row r="2280" spans="1:4" s="30" customFormat="1" x14ac:dyDescent="0.2">
      <c r="A2280" s="48">
        <v>412700</v>
      </c>
      <c r="B2280" s="49" t="s">
        <v>206</v>
      </c>
      <c r="C2280" s="58">
        <v>31000</v>
      </c>
      <c r="D2280" s="58">
        <v>31800</v>
      </c>
    </row>
    <row r="2281" spans="1:4" s="30" customFormat="1" x14ac:dyDescent="0.2">
      <c r="A2281" s="48">
        <v>412800</v>
      </c>
      <c r="B2281" s="49" t="s">
        <v>220</v>
      </c>
      <c r="C2281" s="58">
        <v>0</v>
      </c>
      <c r="D2281" s="58">
        <v>2400</v>
      </c>
    </row>
    <row r="2282" spans="1:4" s="30" customFormat="1" x14ac:dyDescent="0.2">
      <c r="A2282" s="48">
        <v>412900</v>
      </c>
      <c r="B2282" s="53" t="s">
        <v>301</v>
      </c>
      <c r="C2282" s="58">
        <v>29500</v>
      </c>
      <c r="D2282" s="58">
        <v>0</v>
      </c>
    </row>
    <row r="2283" spans="1:4" s="30" customFormat="1" x14ac:dyDescent="0.2">
      <c r="A2283" s="48">
        <v>412900</v>
      </c>
      <c r="B2283" s="53" t="s">
        <v>320</v>
      </c>
      <c r="C2283" s="58">
        <v>1000</v>
      </c>
      <c r="D2283" s="58">
        <v>0</v>
      </c>
    </row>
    <row r="2284" spans="1:4" s="30" customFormat="1" x14ac:dyDescent="0.2">
      <c r="A2284" s="48">
        <v>412900</v>
      </c>
      <c r="B2284" s="53" t="s">
        <v>321</v>
      </c>
      <c r="C2284" s="58">
        <v>9000</v>
      </c>
      <c r="D2284" s="58">
        <v>0</v>
      </c>
    </row>
    <row r="2285" spans="1:4" s="30" customFormat="1" x14ac:dyDescent="0.2">
      <c r="A2285" s="48">
        <v>412900</v>
      </c>
      <c r="B2285" s="49" t="s">
        <v>303</v>
      </c>
      <c r="C2285" s="58">
        <v>0</v>
      </c>
      <c r="D2285" s="58">
        <v>278100</v>
      </c>
    </row>
    <row r="2286" spans="1:4" s="55" customFormat="1" ht="40.5" x14ac:dyDescent="0.2">
      <c r="A2286" s="46">
        <v>418000</v>
      </c>
      <c r="B2286" s="51" t="s">
        <v>213</v>
      </c>
      <c r="C2286" s="45">
        <f t="shared" ref="C2286" si="563">C2287</f>
        <v>10000</v>
      </c>
      <c r="D2286" s="45">
        <f t="shared" ref="D2286" si="564">D2287</f>
        <v>0</v>
      </c>
    </row>
    <row r="2287" spans="1:4" s="30" customFormat="1" x14ac:dyDescent="0.2">
      <c r="A2287" s="48">
        <v>418400</v>
      </c>
      <c r="B2287" s="49" t="s">
        <v>148</v>
      </c>
      <c r="C2287" s="58">
        <v>10000</v>
      </c>
      <c r="D2287" s="58">
        <v>0</v>
      </c>
    </row>
    <row r="2288" spans="1:4" s="30" customFormat="1" x14ac:dyDescent="0.2">
      <c r="A2288" s="46">
        <v>510000</v>
      </c>
      <c r="B2288" s="51" t="s">
        <v>153</v>
      </c>
      <c r="C2288" s="45">
        <f>C2289+C2292</f>
        <v>240000</v>
      </c>
      <c r="D2288" s="45">
        <f>D2289+D2292</f>
        <v>1492000</v>
      </c>
    </row>
    <row r="2289" spans="1:4" s="30" customFormat="1" x14ac:dyDescent="0.2">
      <c r="A2289" s="46">
        <v>511000</v>
      </c>
      <c r="B2289" s="51" t="s">
        <v>154</v>
      </c>
      <c r="C2289" s="45">
        <f>SUM(C2290:C2291)</f>
        <v>40000</v>
      </c>
      <c r="D2289" s="45">
        <f>SUM(D2290:D2291)</f>
        <v>270000</v>
      </c>
    </row>
    <row r="2290" spans="1:4" s="30" customFormat="1" x14ac:dyDescent="0.2">
      <c r="A2290" s="48">
        <v>511200</v>
      </c>
      <c r="B2290" s="49" t="s">
        <v>156</v>
      </c>
      <c r="C2290" s="58">
        <v>30000</v>
      </c>
      <c r="D2290" s="58">
        <v>250000</v>
      </c>
    </row>
    <row r="2291" spans="1:4" s="30" customFormat="1" x14ac:dyDescent="0.2">
      <c r="A2291" s="48">
        <v>511300</v>
      </c>
      <c r="B2291" s="49" t="s">
        <v>157</v>
      </c>
      <c r="C2291" s="58">
        <v>10000</v>
      </c>
      <c r="D2291" s="58">
        <v>20000</v>
      </c>
    </row>
    <row r="2292" spans="1:4" s="55" customFormat="1" x14ac:dyDescent="0.2">
      <c r="A2292" s="46">
        <v>516000</v>
      </c>
      <c r="B2292" s="51" t="s">
        <v>164</v>
      </c>
      <c r="C2292" s="45">
        <f t="shared" ref="C2292" si="565">C2293</f>
        <v>200000</v>
      </c>
      <c r="D2292" s="45">
        <f t="shared" ref="D2292" si="566">D2293</f>
        <v>1222000</v>
      </c>
    </row>
    <row r="2293" spans="1:4" s="30" customFormat="1" x14ac:dyDescent="0.2">
      <c r="A2293" s="48">
        <v>516100</v>
      </c>
      <c r="B2293" s="49" t="s">
        <v>164</v>
      </c>
      <c r="C2293" s="58">
        <v>200000</v>
      </c>
      <c r="D2293" s="58">
        <v>1222000</v>
      </c>
    </row>
    <row r="2294" spans="1:4" s="55" customFormat="1" ht="40.5" x14ac:dyDescent="0.2">
      <c r="A2294" s="46">
        <v>580000</v>
      </c>
      <c r="B2294" s="51" t="s">
        <v>166</v>
      </c>
      <c r="C2294" s="45">
        <f t="shared" ref="C2294:C2295" si="567">C2295</f>
        <v>55000</v>
      </c>
      <c r="D2294" s="45">
        <f t="shared" ref="D2294:D2295" si="568">D2295</f>
        <v>0</v>
      </c>
    </row>
    <row r="2295" spans="1:4" s="55" customFormat="1" x14ac:dyDescent="0.2">
      <c r="A2295" s="46">
        <v>581000</v>
      </c>
      <c r="B2295" s="51" t="s">
        <v>167</v>
      </c>
      <c r="C2295" s="45">
        <f t="shared" si="567"/>
        <v>55000</v>
      </c>
      <c r="D2295" s="45">
        <f t="shared" si="568"/>
        <v>0</v>
      </c>
    </row>
    <row r="2296" spans="1:4" s="30" customFormat="1" ht="40.5" x14ac:dyDescent="0.2">
      <c r="A2296" s="48">
        <v>581200</v>
      </c>
      <c r="B2296" s="49" t="s">
        <v>168</v>
      </c>
      <c r="C2296" s="58">
        <v>55000</v>
      </c>
      <c r="D2296" s="58">
        <v>0</v>
      </c>
    </row>
    <row r="2297" spans="1:4" s="55" customFormat="1" x14ac:dyDescent="0.2">
      <c r="A2297" s="46">
        <v>630000</v>
      </c>
      <c r="B2297" s="51" t="s">
        <v>194</v>
      </c>
      <c r="C2297" s="45">
        <f t="shared" ref="C2297" si="569">C2301+C2298</f>
        <v>40000</v>
      </c>
      <c r="D2297" s="45">
        <f t="shared" ref="D2297" si="570">D2301+D2298</f>
        <v>537100</v>
      </c>
    </row>
    <row r="2298" spans="1:4" s="55" customFormat="1" x14ac:dyDescent="0.2">
      <c r="A2298" s="46">
        <v>631000</v>
      </c>
      <c r="B2298" s="51" t="s">
        <v>126</v>
      </c>
      <c r="C2298" s="45">
        <f t="shared" ref="C2298" si="571">C2300+C2299</f>
        <v>0</v>
      </c>
      <c r="D2298" s="45">
        <f t="shared" ref="D2298" si="572">D2300+D2299</f>
        <v>537100</v>
      </c>
    </row>
    <row r="2299" spans="1:4" s="30" customFormat="1" x14ac:dyDescent="0.2">
      <c r="A2299" s="56">
        <v>631100</v>
      </c>
      <c r="B2299" s="49" t="s">
        <v>196</v>
      </c>
      <c r="C2299" s="58">
        <v>0</v>
      </c>
      <c r="D2299" s="58">
        <v>472000</v>
      </c>
    </row>
    <row r="2300" spans="1:4" s="30" customFormat="1" x14ac:dyDescent="0.2">
      <c r="A2300" s="56">
        <v>631900</v>
      </c>
      <c r="B2300" s="49" t="s">
        <v>344</v>
      </c>
      <c r="C2300" s="58">
        <v>0</v>
      </c>
      <c r="D2300" s="58">
        <v>65100</v>
      </c>
    </row>
    <row r="2301" spans="1:4" s="55" customFormat="1" x14ac:dyDescent="0.2">
      <c r="A2301" s="46">
        <v>638000</v>
      </c>
      <c r="B2301" s="51" t="s">
        <v>127</v>
      </c>
      <c r="C2301" s="45">
        <f t="shared" ref="C2301" si="573">C2302</f>
        <v>40000</v>
      </c>
      <c r="D2301" s="45">
        <f t="shared" ref="D2301" si="574">D2302</f>
        <v>0</v>
      </c>
    </row>
    <row r="2302" spans="1:4" s="30" customFormat="1" x14ac:dyDescent="0.2">
      <c r="A2302" s="48">
        <v>638100</v>
      </c>
      <c r="B2302" s="49" t="s">
        <v>199</v>
      </c>
      <c r="C2302" s="58">
        <v>40000</v>
      </c>
      <c r="D2302" s="58">
        <v>0</v>
      </c>
    </row>
    <row r="2303" spans="1:4" s="30" customFormat="1" x14ac:dyDescent="0.2">
      <c r="A2303" s="89"/>
      <c r="B2303" s="83" t="s">
        <v>236</v>
      </c>
      <c r="C2303" s="87">
        <f>C2268+C2288+C2297+C2294</f>
        <v>6064500</v>
      </c>
      <c r="D2303" s="87">
        <f>D2268+D2288+D2297+D2294</f>
        <v>2724000</v>
      </c>
    </row>
    <row r="2304" spans="1:4" s="30" customFormat="1" x14ac:dyDescent="0.2">
      <c r="A2304" s="66"/>
      <c r="B2304" s="44"/>
      <c r="C2304" s="67"/>
      <c r="D2304" s="67"/>
    </row>
    <row r="2305" spans="1:4" s="30" customFormat="1" x14ac:dyDescent="0.2">
      <c r="A2305" s="43"/>
      <c r="B2305" s="44"/>
      <c r="C2305" s="50"/>
      <c r="D2305" s="50"/>
    </row>
    <row r="2306" spans="1:4" s="30" customFormat="1" x14ac:dyDescent="0.2">
      <c r="A2306" s="48" t="s">
        <v>624</v>
      </c>
      <c r="B2306" s="51"/>
      <c r="C2306" s="50"/>
      <c r="D2306" s="50"/>
    </row>
    <row r="2307" spans="1:4" s="30" customFormat="1" x14ac:dyDescent="0.2">
      <c r="A2307" s="48" t="s">
        <v>249</v>
      </c>
      <c r="B2307" s="51"/>
      <c r="C2307" s="50"/>
      <c r="D2307" s="50"/>
    </row>
    <row r="2308" spans="1:4" s="30" customFormat="1" x14ac:dyDescent="0.2">
      <c r="A2308" s="48" t="s">
        <v>392</v>
      </c>
      <c r="B2308" s="51"/>
      <c r="C2308" s="50"/>
      <c r="D2308" s="50"/>
    </row>
    <row r="2309" spans="1:4" s="30" customFormat="1" x14ac:dyDescent="0.2">
      <c r="A2309" s="48" t="s">
        <v>532</v>
      </c>
      <c r="B2309" s="51"/>
      <c r="C2309" s="50"/>
      <c r="D2309" s="50"/>
    </row>
    <row r="2310" spans="1:4" s="30" customFormat="1" x14ac:dyDescent="0.2">
      <c r="A2310" s="48"/>
      <c r="B2310" s="79"/>
      <c r="C2310" s="67"/>
      <c r="D2310" s="67"/>
    </row>
    <row r="2311" spans="1:4" s="30" customFormat="1" x14ac:dyDescent="0.2">
      <c r="A2311" s="46">
        <v>410000</v>
      </c>
      <c r="B2311" s="47" t="s">
        <v>87</v>
      </c>
      <c r="C2311" s="45">
        <f>C2312+C2317+0+0+C2328</f>
        <v>2846000</v>
      </c>
      <c r="D2311" s="45">
        <f>D2312+D2317+0+0+D2328</f>
        <v>100000</v>
      </c>
    </row>
    <row r="2312" spans="1:4" s="30" customFormat="1" x14ac:dyDescent="0.2">
      <c r="A2312" s="46">
        <v>411000</v>
      </c>
      <c r="B2312" s="47" t="s">
        <v>204</v>
      </c>
      <c r="C2312" s="45">
        <f t="shared" ref="C2312" si="575">SUM(C2313:C2316)</f>
        <v>2679000</v>
      </c>
      <c r="D2312" s="45">
        <f t="shared" ref="D2312" si="576">SUM(D2313:D2316)</f>
        <v>0</v>
      </c>
    </row>
    <row r="2313" spans="1:4" s="30" customFormat="1" x14ac:dyDescent="0.2">
      <c r="A2313" s="48">
        <v>411100</v>
      </c>
      <c r="B2313" s="49" t="s">
        <v>88</v>
      </c>
      <c r="C2313" s="58">
        <v>2597000</v>
      </c>
      <c r="D2313" s="58">
        <v>0</v>
      </c>
    </row>
    <row r="2314" spans="1:4" s="30" customFormat="1" x14ac:dyDescent="0.2">
      <c r="A2314" s="48">
        <v>411200</v>
      </c>
      <c r="B2314" s="49" t="s">
        <v>217</v>
      </c>
      <c r="C2314" s="58">
        <v>40000</v>
      </c>
      <c r="D2314" s="58">
        <v>0</v>
      </c>
    </row>
    <row r="2315" spans="1:4" s="30" customFormat="1" ht="40.5" x14ac:dyDescent="0.2">
      <c r="A2315" s="48">
        <v>411300</v>
      </c>
      <c r="B2315" s="49" t="s">
        <v>89</v>
      </c>
      <c r="C2315" s="58">
        <v>12000</v>
      </c>
      <c r="D2315" s="58">
        <v>0</v>
      </c>
    </row>
    <row r="2316" spans="1:4" s="30" customFormat="1" x14ac:dyDescent="0.2">
      <c r="A2316" s="48">
        <v>411400</v>
      </c>
      <c r="B2316" s="49" t="s">
        <v>90</v>
      </c>
      <c r="C2316" s="58">
        <v>30000</v>
      </c>
      <c r="D2316" s="58">
        <v>0</v>
      </c>
    </row>
    <row r="2317" spans="1:4" s="30" customFormat="1" x14ac:dyDescent="0.2">
      <c r="A2317" s="46">
        <v>412000</v>
      </c>
      <c r="B2317" s="51" t="s">
        <v>209</v>
      </c>
      <c r="C2317" s="45">
        <f>SUM(C2318:C2327)</f>
        <v>155500</v>
      </c>
      <c r="D2317" s="45">
        <f>SUM(D2318:D2327)</f>
        <v>88000</v>
      </c>
    </row>
    <row r="2318" spans="1:4" s="30" customFormat="1" x14ac:dyDescent="0.2">
      <c r="A2318" s="48">
        <v>412200</v>
      </c>
      <c r="B2318" s="49" t="s">
        <v>218</v>
      </c>
      <c r="C2318" s="58">
        <v>69000</v>
      </c>
      <c r="D2318" s="58">
        <v>20000</v>
      </c>
    </row>
    <row r="2319" spans="1:4" s="30" customFormat="1" x14ac:dyDescent="0.2">
      <c r="A2319" s="48">
        <v>412300</v>
      </c>
      <c r="B2319" s="49" t="s">
        <v>92</v>
      </c>
      <c r="C2319" s="58">
        <v>10000</v>
      </c>
      <c r="D2319" s="58">
        <v>11000</v>
      </c>
    </row>
    <row r="2320" spans="1:4" s="30" customFormat="1" x14ac:dyDescent="0.2">
      <c r="A2320" s="48">
        <v>412400</v>
      </c>
      <c r="B2320" s="49" t="s">
        <v>93</v>
      </c>
      <c r="C2320" s="58">
        <v>9000</v>
      </c>
      <c r="D2320" s="58">
        <v>10000</v>
      </c>
    </row>
    <row r="2321" spans="1:4" s="30" customFormat="1" x14ac:dyDescent="0.2">
      <c r="A2321" s="48">
        <v>412500</v>
      </c>
      <c r="B2321" s="49" t="s">
        <v>94</v>
      </c>
      <c r="C2321" s="58">
        <v>8000</v>
      </c>
      <c r="D2321" s="58">
        <v>10000</v>
      </c>
    </row>
    <row r="2322" spans="1:4" s="30" customFormat="1" x14ac:dyDescent="0.2">
      <c r="A2322" s="48">
        <v>412600</v>
      </c>
      <c r="B2322" s="49" t="s">
        <v>219</v>
      </c>
      <c r="C2322" s="58">
        <v>17000</v>
      </c>
      <c r="D2322" s="58">
        <v>10000</v>
      </c>
    </row>
    <row r="2323" spans="1:4" s="30" customFormat="1" x14ac:dyDescent="0.2">
      <c r="A2323" s="48">
        <v>412700</v>
      </c>
      <c r="B2323" s="49" t="s">
        <v>206</v>
      </c>
      <c r="C2323" s="58">
        <v>20000</v>
      </c>
      <c r="D2323" s="58">
        <v>20000</v>
      </c>
    </row>
    <row r="2324" spans="1:4" s="30" customFormat="1" x14ac:dyDescent="0.2">
      <c r="A2324" s="48">
        <v>412900</v>
      </c>
      <c r="B2324" s="53" t="s">
        <v>301</v>
      </c>
      <c r="C2324" s="58">
        <v>15000</v>
      </c>
      <c r="D2324" s="58">
        <v>0</v>
      </c>
    </row>
    <row r="2325" spans="1:4" s="30" customFormat="1" x14ac:dyDescent="0.2">
      <c r="A2325" s="48">
        <v>412900</v>
      </c>
      <c r="B2325" s="53" t="s">
        <v>320</v>
      </c>
      <c r="C2325" s="58">
        <v>1000</v>
      </c>
      <c r="D2325" s="58">
        <v>0</v>
      </c>
    </row>
    <row r="2326" spans="1:4" s="30" customFormat="1" x14ac:dyDescent="0.2">
      <c r="A2326" s="48">
        <v>412900</v>
      </c>
      <c r="B2326" s="53" t="s">
        <v>321</v>
      </c>
      <c r="C2326" s="58">
        <v>6500</v>
      </c>
      <c r="D2326" s="58">
        <v>0</v>
      </c>
    </row>
    <row r="2327" spans="1:4" s="30" customFormat="1" x14ac:dyDescent="0.2">
      <c r="A2327" s="48">
        <v>412900</v>
      </c>
      <c r="B2327" s="53" t="s">
        <v>303</v>
      </c>
      <c r="C2327" s="58">
        <v>0</v>
      </c>
      <c r="D2327" s="58">
        <f>4000+3000</f>
        <v>7000</v>
      </c>
    </row>
    <row r="2328" spans="1:4" s="55" customFormat="1" ht="40.5" x14ac:dyDescent="0.2">
      <c r="A2328" s="46">
        <v>418000</v>
      </c>
      <c r="B2328" s="51" t="s">
        <v>213</v>
      </c>
      <c r="C2328" s="45">
        <f t="shared" ref="C2328" si="577">C2329+C2330</f>
        <v>11500.000000000005</v>
      </c>
      <c r="D2328" s="45">
        <f t="shared" ref="D2328" si="578">D2329+D2330</f>
        <v>12000</v>
      </c>
    </row>
    <row r="2329" spans="1:4" s="30" customFormat="1" x14ac:dyDescent="0.2">
      <c r="A2329" s="48">
        <v>418200</v>
      </c>
      <c r="B2329" s="49" t="s">
        <v>147</v>
      </c>
      <c r="C2329" s="58">
        <v>9000.0000000000018</v>
      </c>
      <c r="D2329" s="58">
        <v>0</v>
      </c>
    </row>
    <row r="2330" spans="1:4" s="30" customFormat="1" x14ac:dyDescent="0.2">
      <c r="A2330" s="48">
        <v>418400</v>
      </c>
      <c r="B2330" s="49" t="s">
        <v>148</v>
      </c>
      <c r="C2330" s="58">
        <v>2500.0000000000036</v>
      </c>
      <c r="D2330" s="58">
        <v>12000</v>
      </c>
    </row>
    <row r="2331" spans="1:4" s="30" customFormat="1" x14ac:dyDescent="0.2">
      <c r="A2331" s="46">
        <v>510000</v>
      </c>
      <c r="B2331" s="51" t="s">
        <v>153</v>
      </c>
      <c r="C2331" s="45">
        <f t="shared" ref="C2331" si="579">C2332+C2336</f>
        <v>130000</v>
      </c>
      <c r="D2331" s="45">
        <f t="shared" ref="D2331" si="580">D2332+D2336</f>
        <v>200000</v>
      </c>
    </row>
    <row r="2332" spans="1:4" s="30" customFormat="1" x14ac:dyDescent="0.2">
      <c r="A2332" s="46">
        <v>511000</v>
      </c>
      <c r="B2332" s="51" t="s">
        <v>154</v>
      </c>
      <c r="C2332" s="45">
        <f t="shared" ref="C2332" si="581">SUM(C2333:C2334)</f>
        <v>10000</v>
      </c>
      <c r="D2332" s="45">
        <f>SUM(D2333:D2335)</f>
        <v>80000</v>
      </c>
    </row>
    <row r="2333" spans="1:4" s="30" customFormat="1" x14ac:dyDescent="0.2">
      <c r="A2333" s="48">
        <v>511200</v>
      </c>
      <c r="B2333" s="49" t="s">
        <v>156</v>
      </c>
      <c r="C2333" s="58">
        <v>10000</v>
      </c>
      <c r="D2333" s="58">
        <v>25000</v>
      </c>
    </row>
    <row r="2334" spans="1:4" s="30" customFormat="1" x14ac:dyDescent="0.2">
      <c r="A2334" s="48">
        <v>511300</v>
      </c>
      <c r="B2334" s="49" t="s">
        <v>157</v>
      </c>
      <c r="C2334" s="58">
        <v>0</v>
      </c>
      <c r="D2334" s="58">
        <v>35000</v>
      </c>
    </row>
    <row r="2335" spans="1:4" s="30" customFormat="1" x14ac:dyDescent="0.2">
      <c r="A2335" s="48">
        <v>511500</v>
      </c>
      <c r="B2335" s="49" t="s">
        <v>226</v>
      </c>
      <c r="C2335" s="58">
        <v>0</v>
      </c>
      <c r="D2335" s="58">
        <v>20000</v>
      </c>
    </row>
    <row r="2336" spans="1:4" s="55" customFormat="1" x14ac:dyDescent="0.2">
      <c r="A2336" s="46">
        <v>516000</v>
      </c>
      <c r="B2336" s="51" t="s">
        <v>164</v>
      </c>
      <c r="C2336" s="45">
        <f t="shared" ref="C2336" si="582">C2337</f>
        <v>120000</v>
      </c>
      <c r="D2336" s="45">
        <f>D2337</f>
        <v>120000</v>
      </c>
    </row>
    <row r="2337" spans="1:4" s="30" customFormat="1" x14ac:dyDescent="0.2">
      <c r="A2337" s="48">
        <v>516100</v>
      </c>
      <c r="B2337" s="49" t="s">
        <v>164</v>
      </c>
      <c r="C2337" s="58">
        <v>120000</v>
      </c>
      <c r="D2337" s="58">
        <v>120000</v>
      </c>
    </row>
    <row r="2338" spans="1:4" s="55" customFormat="1" ht="40.5" x14ac:dyDescent="0.2">
      <c r="A2338" s="46">
        <v>580000</v>
      </c>
      <c r="B2338" s="51" t="s">
        <v>166</v>
      </c>
      <c r="C2338" s="45">
        <f t="shared" ref="C2338:C2339" si="583">C2339</f>
        <v>20000</v>
      </c>
      <c r="D2338" s="45">
        <f t="shared" ref="D2338:D2339" si="584">D2339</f>
        <v>0</v>
      </c>
    </row>
    <row r="2339" spans="1:4" s="55" customFormat="1" x14ac:dyDescent="0.2">
      <c r="A2339" s="46">
        <v>581000</v>
      </c>
      <c r="B2339" s="51" t="s">
        <v>167</v>
      </c>
      <c r="C2339" s="45">
        <f t="shared" si="583"/>
        <v>20000</v>
      </c>
      <c r="D2339" s="45">
        <f t="shared" si="584"/>
        <v>0</v>
      </c>
    </row>
    <row r="2340" spans="1:4" s="30" customFormat="1" ht="40.5" x14ac:dyDescent="0.2">
      <c r="A2340" s="48">
        <v>581200</v>
      </c>
      <c r="B2340" s="49" t="s">
        <v>168</v>
      </c>
      <c r="C2340" s="58">
        <v>20000</v>
      </c>
      <c r="D2340" s="58">
        <v>0</v>
      </c>
    </row>
    <row r="2341" spans="1:4" s="55" customFormat="1" x14ac:dyDescent="0.2">
      <c r="A2341" s="46">
        <v>630000</v>
      </c>
      <c r="B2341" s="51" t="s">
        <v>194</v>
      </c>
      <c r="C2341" s="45">
        <f t="shared" ref="C2341" si="585">C2342+C2345</f>
        <v>21000</v>
      </c>
      <c r="D2341" s="45">
        <f t="shared" ref="D2341" si="586">D2342+D2345</f>
        <v>70000</v>
      </c>
    </row>
    <row r="2342" spans="1:4" s="55" customFormat="1" x14ac:dyDescent="0.2">
      <c r="A2342" s="46">
        <v>631000</v>
      </c>
      <c r="B2342" s="51" t="s">
        <v>126</v>
      </c>
      <c r="C2342" s="45">
        <f t="shared" ref="C2342" si="587">C2344+C2343</f>
        <v>0</v>
      </c>
      <c r="D2342" s="45">
        <f t="shared" ref="D2342" si="588">D2344+D2343</f>
        <v>70000</v>
      </c>
    </row>
    <row r="2343" spans="1:4" s="30" customFormat="1" x14ac:dyDescent="0.2">
      <c r="A2343" s="56">
        <v>631100</v>
      </c>
      <c r="B2343" s="49" t="s">
        <v>196</v>
      </c>
      <c r="C2343" s="58">
        <v>0</v>
      </c>
      <c r="D2343" s="58">
        <v>50000</v>
      </c>
    </row>
    <row r="2344" spans="1:4" s="30" customFormat="1" x14ac:dyDescent="0.2">
      <c r="A2344" s="56">
        <v>631900</v>
      </c>
      <c r="B2344" s="49" t="s">
        <v>344</v>
      </c>
      <c r="C2344" s="58">
        <v>0</v>
      </c>
      <c r="D2344" s="58">
        <v>20000</v>
      </c>
    </row>
    <row r="2345" spans="1:4" s="55" customFormat="1" x14ac:dyDescent="0.2">
      <c r="A2345" s="46">
        <v>638000</v>
      </c>
      <c r="B2345" s="51" t="s">
        <v>127</v>
      </c>
      <c r="C2345" s="45">
        <f t="shared" ref="C2345" si="589">C2346</f>
        <v>21000</v>
      </c>
      <c r="D2345" s="45">
        <f t="shared" ref="D2345" si="590">D2346</f>
        <v>0</v>
      </c>
    </row>
    <row r="2346" spans="1:4" s="30" customFormat="1" x14ac:dyDescent="0.2">
      <c r="A2346" s="48">
        <v>638100</v>
      </c>
      <c r="B2346" s="49" t="s">
        <v>199</v>
      </c>
      <c r="C2346" s="58">
        <v>21000</v>
      </c>
      <c r="D2346" s="58">
        <v>0</v>
      </c>
    </row>
    <row r="2347" spans="1:4" s="30" customFormat="1" x14ac:dyDescent="0.2">
      <c r="A2347" s="89"/>
      <c r="B2347" s="83" t="s">
        <v>236</v>
      </c>
      <c r="C2347" s="87">
        <f>C2311+C2331+C2338+C2341</f>
        <v>3017000</v>
      </c>
      <c r="D2347" s="87">
        <f>D2311+D2331+D2338+D2341</f>
        <v>370000</v>
      </c>
    </row>
    <row r="2348" spans="1:4" s="30" customFormat="1" x14ac:dyDescent="0.2">
      <c r="A2348" s="66"/>
      <c r="B2348" s="44"/>
      <c r="C2348" s="67"/>
      <c r="D2348" s="67"/>
    </row>
    <row r="2349" spans="1:4" s="30" customFormat="1" x14ac:dyDescent="0.2">
      <c r="A2349" s="43"/>
      <c r="B2349" s="44"/>
      <c r="C2349" s="50"/>
      <c r="D2349" s="50"/>
    </row>
    <row r="2350" spans="1:4" s="30" customFormat="1" x14ac:dyDescent="0.2">
      <c r="A2350" s="48" t="s">
        <v>625</v>
      </c>
      <c r="B2350" s="51"/>
      <c r="C2350" s="50"/>
      <c r="D2350" s="50"/>
    </row>
    <row r="2351" spans="1:4" s="30" customFormat="1" x14ac:dyDescent="0.2">
      <c r="A2351" s="48" t="s">
        <v>249</v>
      </c>
      <c r="B2351" s="51"/>
      <c r="C2351" s="50"/>
      <c r="D2351" s="50"/>
    </row>
    <row r="2352" spans="1:4" s="30" customFormat="1" x14ac:dyDescent="0.2">
      <c r="A2352" s="48" t="s">
        <v>393</v>
      </c>
      <c r="B2352" s="51"/>
      <c r="C2352" s="50"/>
      <c r="D2352" s="50"/>
    </row>
    <row r="2353" spans="1:4" s="30" customFormat="1" x14ac:dyDescent="0.2">
      <c r="A2353" s="48" t="s">
        <v>532</v>
      </c>
      <c r="B2353" s="51"/>
      <c r="C2353" s="50"/>
      <c r="D2353" s="50"/>
    </row>
    <row r="2354" spans="1:4" s="30" customFormat="1" x14ac:dyDescent="0.2">
      <c r="A2354" s="48"/>
      <c r="B2354" s="79"/>
      <c r="C2354" s="67"/>
      <c r="D2354" s="67"/>
    </row>
    <row r="2355" spans="1:4" s="30" customFormat="1" x14ac:dyDescent="0.2">
      <c r="A2355" s="46">
        <v>410000</v>
      </c>
      <c r="B2355" s="47" t="s">
        <v>87</v>
      </c>
      <c r="C2355" s="45">
        <f t="shared" ref="C2355" si="591">C2356+C2361</f>
        <v>13512500.000000004</v>
      </c>
      <c r="D2355" s="45">
        <f t="shared" ref="D2355" si="592">D2356+D2361</f>
        <v>0</v>
      </c>
    </row>
    <row r="2356" spans="1:4" s="30" customFormat="1" x14ac:dyDescent="0.2">
      <c r="A2356" s="46">
        <v>411000</v>
      </c>
      <c r="B2356" s="47" t="s">
        <v>204</v>
      </c>
      <c r="C2356" s="45">
        <f t="shared" ref="C2356" si="593">SUM(C2357:C2360)</f>
        <v>12052000.000000004</v>
      </c>
      <c r="D2356" s="45">
        <f t="shared" ref="D2356" si="594">SUM(D2357:D2360)</f>
        <v>0</v>
      </c>
    </row>
    <row r="2357" spans="1:4" s="30" customFormat="1" x14ac:dyDescent="0.2">
      <c r="A2357" s="48">
        <v>411100</v>
      </c>
      <c r="B2357" s="49" t="s">
        <v>88</v>
      </c>
      <c r="C2357" s="58">
        <v>11110000.000000004</v>
      </c>
      <c r="D2357" s="58">
        <v>0</v>
      </c>
    </row>
    <row r="2358" spans="1:4" s="30" customFormat="1" x14ac:dyDescent="0.2">
      <c r="A2358" s="48">
        <v>411200</v>
      </c>
      <c r="B2358" s="49" t="s">
        <v>217</v>
      </c>
      <c r="C2358" s="58">
        <v>548500</v>
      </c>
      <c r="D2358" s="58">
        <v>0</v>
      </c>
    </row>
    <row r="2359" spans="1:4" s="30" customFormat="1" ht="40.5" x14ac:dyDescent="0.2">
      <c r="A2359" s="48">
        <v>411300</v>
      </c>
      <c r="B2359" s="49" t="s">
        <v>89</v>
      </c>
      <c r="C2359" s="58">
        <v>293500</v>
      </c>
      <c r="D2359" s="58">
        <v>0</v>
      </c>
    </row>
    <row r="2360" spans="1:4" s="30" customFormat="1" x14ac:dyDescent="0.2">
      <c r="A2360" s="48">
        <v>411400</v>
      </c>
      <c r="B2360" s="49" t="s">
        <v>90</v>
      </c>
      <c r="C2360" s="58">
        <v>100000</v>
      </c>
      <c r="D2360" s="58">
        <v>0</v>
      </c>
    </row>
    <row r="2361" spans="1:4" s="30" customFormat="1" x14ac:dyDescent="0.2">
      <c r="A2361" s="46">
        <v>412000</v>
      </c>
      <c r="B2361" s="51" t="s">
        <v>209</v>
      </c>
      <c r="C2361" s="45">
        <f>SUM(C2362:C2372)</f>
        <v>1460500</v>
      </c>
      <c r="D2361" s="45">
        <f>SUM(D2362:D2372)</f>
        <v>0</v>
      </c>
    </row>
    <row r="2362" spans="1:4" s="30" customFormat="1" x14ac:dyDescent="0.2">
      <c r="A2362" s="48">
        <v>412200</v>
      </c>
      <c r="B2362" s="49" t="s">
        <v>218</v>
      </c>
      <c r="C2362" s="58">
        <v>760000</v>
      </c>
      <c r="D2362" s="58">
        <v>0</v>
      </c>
    </row>
    <row r="2363" spans="1:4" s="30" customFormat="1" x14ac:dyDescent="0.2">
      <c r="A2363" s="48">
        <v>412300</v>
      </c>
      <c r="B2363" s="49" t="s">
        <v>92</v>
      </c>
      <c r="C2363" s="58">
        <v>210000</v>
      </c>
      <c r="D2363" s="58">
        <v>0</v>
      </c>
    </row>
    <row r="2364" spans="1:4" s="30" customFormat="1" x14ac:dyDescent="0.2">
      <c r="A2364" s="48">
        <v>412500</v>
      </c>
      <c r="B2364" s="49" t="s">
        <v>94</v>
      </c>
      <c r="C2364" s="58">
        <v>30000</v>
      </c>
      <c r="D2364" s="58">
        <v>0</v>
      </c>
    </row>
    <row r="2365" spans="1:4" s="30" customFormat="1" x14ac:dyDescent="0.2">
      <c r="A2365" s="48">
        <v>412600</v>
      </c>
      <c r="B2365" s="49" t="s">
        <v>219</v>
      </c>
      <c r="C2365" s="58">
        <v>25000</v>
      </c>
      <c r="D2365" s="58">
        <v>0</v>
      </c>
    </row>
    <row r="2366" spans="1:4" s="30" customFormat="1" x14ac:dyDescent="0.2">
      <c r="A2366" s="48">
        <v>412700</v>
      </c>
      <c r="B2366" s="49" t="s">
        <v>206</v>
      </c>
      <c r="C2366" s="58">
        <v>400000</v>
      </c>
      <c r="D2366" s="58">
        <v>0</v>
      </c>
    </row>
    <row r="2367" spans="1:4" s="30" customFormat="1" x14ac:dyDescent="0.2">
      <c r="A2367" s="48">
        <v>412900</v>
      </c>
      <c r="B2367" s="49" t="s">
        <v>533</v>
      </c>
      <c r="C2367" s="58">
        <v>2000</v>
      </c>
      <c r="D2367" s="58">
        <v>0</v>
      </c>
    </row>
    <row r="2368" spans="1:4" s="30" customFormat="1" x14ac:dyDescent="0.2">
      <c r="A2368" s="48">
        <v>412900</v>
      </c>
      <c r="B2368" s="53" t="s">
        <v>301</v>
      </c>
      <c r="C2368" s="58">
        <v>3500</v>
      </c>
      <c r="D2368" s="58">
        <v>0</v>
      </c>
    </row>
    <row r="2369" spans="1:4" s="30" customFormat="1" x14ac:dyDescent="0.2">
      <c r="A2369" s="48">
        <v>412900</v>
      </c>
      <c r="B2369" s="53" t="s">
        <v>319</v>
      </c>
      <c r="C2369" s="58">
        <v>1000</v>
      </c>
      <c r="D2369" s="58">
        <v>0</v>
      </c>
    </row>
    <row r="2370" spans="1:4" s="30" customFormat="1" x14ac:dyDescent="0.2">
      <c r="A2370" s="48">
        <v>412900</v>
      </c>
      <c r="B2370" s="53" t="s">
        <v>320</v>
      </c>
      <c r="C2370" s="58">
        <v>2000</v>
      </c>
      <c r="D2370" s="58">
        <v>0</v>
      </c>
    </row>
    <row r="2371" spans="1:4" s="30" customFormat="1" x14ac:dyDescent="0.2">
      <c r="A2371" s="48">
        <v>412900</v>
      </c>
      <c r="B2371" s="53" t="s">
        <v>321</v>
      </c>
      <c r="C2371" s="58">
        <v>27000</v>
      </c>
      <c r="D2371" s="58">
        <v>0</v>
      </c>
    </row>
    <row r="2372" spans="1:4" s="30" customFormat="1" x14ac:dyDescent="0.2">
      <c r="A2372" s="48">
        <v>412900</v>
      </c>
      <c r="B2372" s="53" t="s">
        <v>303</v>
      </c>
      <c r="C2372" s="58">
        <v>0</v>
      </c>
      <c r="D2372" s="58">
        <v>0</v>
      </c>
    </row>
    <row r="2373" spans="1:4" s="55" customFormat="1" x14ac:dyDescent="0.2">
      <c r="A2373" s="46">
        <v>510000</v>
      </c>
      <c r="B2373" s="51" t="s">
        <v>153</v>
      </c>
      <c r="C2373" s="45">
        <f t="shared" ref="C2373" si="595">C2374</f>
        <v>70000</v>
      </c>
      <c r="D2373" s="45">
        <f t="shared" ref="D2373" si="596">D2374</f>
        <v>0</v>
      </c>
    </row>
    <row r="2374" spans="1:4" s="55" customFormat="1" x14ac:dyDescent="0.2">
      <c r="A2374" s="46">
        <v>511000</v>
      </c>
      <c r="B2374" s="51" t="s">
        <v>154</v>
      </c>
      <c r="C2374" s="45">
        <f t="shared" ref="C2374" si="597">SUM(C2375:C2376)</f>
        <v>70000</v>
      </c>
      <c r="D2374" s="45">
        <f t="shared" ref="D2374" si="598">SUM(D2375:D2376)</f>
        <v>0</v>
      </c>
    </row>
    <row r="2375" spans="1:4" s="30" customFormat="1" x14ac:dyDescent="0.2">
      <c r="A2375" s="48">
        <v>511200</v>
      </c>
      <c r="B2375" s="49" t="s">
        <v>156</v>
      </c>
      <c r="C2375" s="58">
        <v>35000</v>
      </c>
      <c r="D2375" s="58">
        <v>0</v>
      </c>
    </row>
    <row r="2376" spans="1:4" s="30" customFormat="1" x14ac:dyDescent="0.2">
      <c r="A2376" s="48">
        <v>511300</v>
      </c>
      <c r="B2376" s="49" t="s">
        <v>157</v>
      </c>
      <c r="C2376" s="58">
        <v>35000</v>
      </c>
      <c r="D2376" s="58">
        <v>0</v>
      </c>
    </row>
    <row r="2377" spans="1:4" s="55" customFormat="1" x14ac:dyDescent="0.2">
      <c r="A2377" s="46">
        <v>630000</v>
      </c>
      <c r="B2377" s="51" t="s">
        <v>194</v>
      </c>
      <c r="C2377" s="45">
        <f>C2378+C2380</f>
        <v>500000</v>
      </c>
      <c r="D2377" s="45">
        <f>D2378+D2380</f>
        <v>7000000</v>
      </c>
    </row>
    <row r="2378" spans="1:4" s="55" customFormat="1" x14ac:dyDescent="0.2">
      <c r="A2378" s="46">
        <v>631000</v>
      </c>
      <c r="B2378" s="51" t="s">
        <v>126</v>
      </c>
      <c r="C2378" s="45">
        <f>0+C2379</f>
        <v>0</v>
      </c>
      <c r="D2378" s="45">
        <f>0+D2379</f>
        <v>7000000</v>
      </c>
    </row>
    <row r="2379" spans="1:4" s="30" customFormat="1" x14ac:dyDescent="0.2">
      <c r="A2379" s="56">
        <v>631200</v>
      </c>
      <c r="B2379" s="49" t="s">
        <v>197</v>
      </c>
      <c r="C2379" s="58">
        <v>0</v>
      </c>
      <c r="D2379" s="58">
        <v>7000000</v>
      </c>
    </row>
    <row r="2380" spans="1:4" s="55" customFormat="1" x14ac:dyDescent="0.2">
      <c r="A2380" s="46">
        <v>638000</v>
      </c>
      <c r="B2380" s="51" t="s">
        <v>127</v>
      </c>
      <c r="C2380" s="45">
        <f t="shared" ref="C2380" si="599">C2381</f>
        <v>500000</v>
      </c>
      <c r="D2380" s="45">
        <f t="shared" ref="D2380" si="600">D2381</f>
        <v>0</v>
      </c>
    </row>
    <row r="2381" spans="1:4" s="30" customFormat="1" x14ac:dyDescent="0.2">
      <c r="A2381" s="48">
        <v>638100</v>
      </c>
      <c r="B2381" s="49" t="s">
        <v>199</v>
      </c>
      <c r="C2381" s="58">
        <v>500000</v>
      </c>
      <c r="D2381" s="58">
        <v>0</v>
      </c>
    </row>
    <row r="2382" spans="1:4" s="30" customFormat="1" x14ac:dyDescent="0.2">
      <c r="A2382" s="89"/>
      <c r="B2382" s="83" t="s">
        <v>236</v>
      </c>
      <c r="C2382" s="87">
        <f>C2355+C2373+C2377</f>
        <v>14082500.000000004</v>
      </c>
      <c r="D2382" s="87">
        <f>D2355+D2373+D2377</f>
        <v>7000000</v>
      </c>
    </row>
    <row r="2383" spans="1:4" s="30" customFormat="1" x14ac:dyDescent="0.2">
      <c r="A2383" s="66"/>
      <c r="B2383" s="44"/>
      <c r="C2383" s="67"/>
      <c r="D2383" s="67"/>
    </row>
    <row r="2384" spans="1:4" s="30" customFormat="1" x14ac:dyDescent="0.2">
      <c r="A2384" s="43"/>
      <c r="B2384" s="44"/>
      <c r="C2384" s="50"/>
      <c r="D2384" s="50"/>
    </row>
    <row r="2385" spans="1:4" s="30" customFormat="1" x14ac:dyDescent="0.2">
      <c r="A2385" s="48" t="s">
        <v>626</v>
      </c>
      <c r="B2385" s="51"/>
      <c r="C2385" s="50"/>
      <c r="D2385" s="50"/>
    </row>
    <row r="2386" spans="1:4" s="30" customFormat="1" x14ac:dyDescent="0.2">
      <c r="A2386" s="48" t="s">
        <v>249</v>
      </c>
      <c r="B2386" s="51"/>
      <c r="C2386" s="50"/>
      <c r="D2386" s="50"/>
    </row>
    <row r="2387" spans="1:4" s="30" customFormat="1" x14ac:dyDescent="0.2">
      <c r="A2387" s="48" t="s">
        <v>394</v>
      </c>
      <c r="B2387" s="51"/>
      <c r="C2387" s="50"/>
      <c r="D2387" s="50"/>
    </row>
    <row r="2388" spans="1:4" s="30" customFormat="1" x14ac:dyDescent="0.2">
      <c r="A2388" s="48" t="s">
        <v>532</v>
      </c>
      <c r="B2388" s="51"/>
      <c r="C2388" s="50"/>
      <c r="D2388" s="50"/>
    </row>
    <row r="2389" spans="1:4" s="30" customFormat="1" x14ac:dyDescent="0.2">
      <c r="A2389" s="48"/>
      <c r="B2389" s="79"/>
      <c r="C2389" s="67"/>
      <c r="D2389" s="67"/>
    </row>
    <row r="2390" spans="1:4" s="30" customFormat="1" x14ac:dyDescent="0.2">
      <c r="A2390" s="46">
        <v>410000</v>
      </c>
      <c r="B2390" s="47" t="s">
        <v>87</v>
      </c>
      <c r="C2390" s="45">
        <f t="shared" ref="C2390" si="601">C2391+C2396</f>
        <v>1553100</v>
      </c>
      <c r="D2390" s="45">
        <f t="shared" ref="D2390" si="602">D2391+D2396</f>
        <v>0</v>
      </c>
    </row>
    <row r="2391" spans="1:4" s="30" customFormat="1" x14ac:dyDescent="0.2">
      <c r="A2391" s="46">
        <v>411000</v>
      </c>
      <c r="B2391" s="47" t="s">
        <v>204</v>
      </c>
      <c r="C2391" s="45">
        <f t="shared" ref="C2391" si="603">SUM(C2392:C2395)</f>
        <v>1339600</v>
      </c>
      <c r="D2391" s="45">
        <f t="shared" ref="D2391" si="604">SUM(D2392:D2395)</f>
        <v>0</v>
      </c>
    </row>
    <row r="2392" spans="1:4" s="30" customFormat="1" x14ac:dyDescent="0.2">
      <c r="A2392" s="48">
        <v>411100</v>
      </c>
      <c r="B2392" s="49" t="s">
        <v>88</v>
      </c>
      <c r="C2392" s="58">
        <v>1237000</v>
      </c>
      <c r="D2392" s="58">
        <v>0</v>
      </c>
    </row>
    <row r="2393" spans="1:4" s="30" customFormat="1" x14ac:dyDescent="0.2">
      <c r="A2393" s="48">
        <v>411200</v>
      </c>
      <c r="B2393" s="49" t="s">
        <v>217</v>
      </c>
      <c r="C2393" s="58">
        <v>62000</v>
      </c>
      <c r="D2393" s="58">
        <v>0</v>
      </c>
    </row>
    <row r="2394" spans="1:4" s="30" customFormat="1" ht="40.5" x14ac:dyDescent="0.2">
      <c r="A2394" s="48">
        <v>411300</v>
      </c>
      <c r="B2394" s="49" t="s">
        <v>89</v>
      </c>
      <c r="C2394" s="58">
        <v>15900</v>
      </c>
      <c r="D2394" s="58">
        <v>0</v>
      </c>
    </row>
    <row r="2395" spans="1:4" s="30" customFormat="1" x14ac:dyDescent="0.2">
      <c r="A2395" s="48">
        <v>411400</v>
      </c>
      <c r="B2395" s="49" t="s">
        <v>90</v>
      </c>
      <c r="C2395" s="58">
        <v>24700</v>
      </c>
      <c r="D2395" s="58">
        <v>0</v>
      </c>
    </row>
    <row r="2396" spans="1:4" s="30" customFormat="1" x14ac:dyDescent="0.2">
      <c r="A2396" s="46">
        <v>412000</v>
      </c>
      <c r="B2396" s="51" t="s">
        <v>209</v>
      </c>
      <c r="C2396" s="45">
        <f>SUM(C2397:C2403)</f>
        <v>213500</v>
      </c>
      <c r="D2396" s="45">
        <f>SUM(D2397:D2403)</f>
        <v>0</v>
      </c>
    </row>
    <row r="2397" spans="1:4" s="30" customFormat="1" x14ac:dyDescent="0.2">
      <c r="A2397" s="48">
        <v>412200</v>
      </c>
      <c r="B2397" s="49" t="s">
        <v>218</v>
      </c>
      <c r="C2397" s="58">
        <v>115000</v>
      </c>
      <c r="D2397" s="58">
        <v>0</v>
      </c>
    </row>
    <row r="2398" spans="1:4" s="30" customFormat="1" x14ac:dyDescent="0.2">
      <c r="A2398" s="48">
        <v>412300</v>
      </c>
      <c r="B2398" s="49" t="s">
        <v>92</v>
      </c>
      <c r="C2398" s="58">
        <v>16000</v>
      </c>
      <c r="D2398" s="58">
        <v>0</v>
      </c>
    </row>
    <row r="2399" spans="1:4" s="30" customFormat="1" x14ac:dyDescent="0.2">
      <c r="A2399" s="48">
        <v>412500</v>
      </c>
      <c r="B2399" s="49" t="s">
        <v>94</v>
      </c>
      <c r="C2399" s="58">
        <v>2000</v>
      </c>
      <c r="D2399" s="58">
        <v>0</v>
      </c>
    </row>
    <row r="2400" spans="1:4" s="30" customFormat="1" x14ac:dyDescent="0.2">
      <c r="A2400" s="48">
        <v>412600</v>
      </c>
      <c r="B2400" s="49" t="s">
        <v>219</v>
      </c>
      <c r="C2400" s="58">
        <v>3000</v>
      </c>
      <c r="D2400" s="58">
        <v>0</v>
      </c>
    </row>
    <row r="2401" spans="1:4" s="30" customFormat="1" x14ac:dyDescent="0.2">
      <c r="A2401" s="48">
        <v>412700</v>
      </c>
      <c r="B2401" s="49" t="s">
        <v>206</v>
      </c>
      <c r="C2401" s="58">
        <v>74000</v>
      </c>
      <c r="D2401" s="58">
        <v>0</v>
      </c>
    </row>
    <row r="2402" spans="1:4" s="30" customFormat="1" x14ac:dyDescent="0.2">
      <c r="A2402" s="48">
        <v>412900</v>
      </c>
      <c r="B2402" s="49" t="s">
        <v>533</v>
      </c>
      <c r="C2402" s="58">
        <v>1000</v>
      </c>
      <c r="D2402" s="58">
        <v>0</v>
      </c>
    </row>
    <row r="2403" spans="1:4" s="30" customFormat="1" x14ac:dyDescent="0.2">
      <c r="A2403" s="48">
        <v>412900</v>
      </c>
      <c r="B2403" s="53" t="s">
        <v>321</v>
      </c>
      <c r="C2403" s="58">
        <v>2500</v>
      </c>
      <c r="D2403" s="58">
        <v>0</v>
      </c>
    </row>
    <row r="2404" spans="1:4" s="55" customFormat="1" x14ac:dyDescent="0.2">
      <c r="A2404" s="46">
        <v>510000</v>
      </c>
      <c r="B2404" s="51" t="s">
        <v>153</v>
      </c>
      <c r="C2404" s="45">
        <f t="shared" ref="C2404:C2405" si="605">C2405</f>
        <v>5000</v>
      </c>
      <c r="D2404" s="45">
        <f t="shared" ref="D2404:D2405" si="606">D2405</f>
        <v>0</v>
      </c>
    </row>
    <row r="2405" spans="1:4" s="55" customFormat="1" x14ac:dyDescent="0.2">
      <c r="A2405" s="46">
        <v>511000</v>
      </c>
      <c r="B2405" s="51" t="s">
        <v>154</v>
      </c>
      <c r="C2405" s="45">
        <f t="shared" si="605"/>
        <v>5000</v>
      </c>
      <c r="D2405" s="45">
        <f t="shared" si="606"/>
        <v>0</v>
      </c>
    </row>
    <row r="2406" spans="1:4" s="30" customFormat="1" x14ac:dyDescent="0.2">
      <c r="A2406" s="48">
        <v>511300</v>
      </c>
      <c r="B2406" s="49" t="s">
        <v>157</v>
      </c>
      <c r="C2406" s="58">
        <v>5000</v>
      </c>
      <c r="D2406" s="58">
        <v>0</v>
      </c>
    </row>
    <row r="2407" spans="1:4" s="55" customFormat="1" x14ac:dyDescent="0.2">
      <c r="A2407" s="46">
        <v>630000</v>
      </c>
      <c r="B2407" s="51" t="s">
        <v>194</v>
      </c>
      <c r="C2407" s="45">
        <f t="shared" ref="C2407" si="607">C2408</f>
        <v>0</v>
      </c>
      <c r="D2407" s="45">
        <f t="shared" ref="D2407" si="608">D2408</f>
        <v>328000</v>
      </c>
    </row>
    <row r="2408" spans="1:4" s="55" customFormat="1" x14ac:dyDescent="0.2">
      <c r="A2408" s="46">
        <v>631000</v>
      </c>
      <c r="B2408" s="51" t="s">
        <v>126</v>
      </c>
      <c r="C2408" s="45">
        <f>0+C2409</f>
        <v>0</v>
      </c>
      <c r="D2408" s="45">
        <f>0+D2409</f>
        <v>328000</v>
      </c>
    </row>
    <row r="2409" spans="1:4" s="30" customFormat="1" x14ac:dyDescent="0.2">
      <c r="A2409" s="56">
        <v>631200</v>
      </c>
      <c r="B2409" s="49" t="s">
        <v>197</v>
      </c>
      <c r="C2409" s="58">
        <v>0</v>
      </c>
      <c r="D2409" s="58">
        <v>328000</v>
      </c>
    </row>
    <row r="2410" spans="1:4" s="30" customFormat="1" x14ac:dyDescent="0.2">
      <c r="A2410" s="89"/>
      <c r="B2410" s="83" t="s">
        <v>236</v>
      </c>
      <c r="C2410" s="87">
        <f>C2390+C2404+C2407</f>
        <v>1558100</v>
      </c>
      <c r="D2410" s="87">
        <f>D2390+D2404+D2407</f>
        <v>328000</v>
      </c>
    </row>
    <row r="2411" spans="1:4" s="30" customFormat="1" x14ac:dyDescent="0.2">
      <c r="A2411" s="66"/>
      <c r="B2411" s="44"/>
      <c r="C2411" s="50"/>
      <c r="D2411" s="50"/>
    </row>
    <row r="2412" spans="1:4" s="30" customFormat="1" x14ac:dyDescent="0.2">
      <c r="A2412" s="43"/>
      <c r="B2412" s="44"/>
      <c r="C2412" s="50"/>
      <c r="D2412" s="50"/>
    </row>
    <row r="2413" spans="1:4" s="30" customFormat="1" x14ac:dyDescent="0.2">
      <c r="A2413" s="48" t="s">
        <v>627</v>
      </c>
      <c r="B2413" s="51"/>
      <c r="C2413" s="50"/>
      <c r="D2413" s="50"/>
    </row>
    <row r="2414" spans="1:4" s="30" customFormat="1" x14ac:dyDescent="0.2">
      <c r="A2414" s="48" t="s">
        <v>249</v>
      </c>
      <c r="B2414" s="51"/>
      <c r="C2414" s="50"/>
      <c r="D2414" s="50"/>
    </row>
    <row r="2415" spans="1:4" s="30" customFormat="1" x14ac:dyDescent="0.2">
      <c r="A2415" s="48" t="s">
        <v>395</v>
      </c>
      <c r="B2415" s="51"/>
      <c r="C2415" s="50"/>
      <c r="D2415" s="50"/>
    </row>
    <row r="2416" spans="1:4" s="30" customFormat="1" x14ac:dyDescent="0.2">
      <c r="A2416" s="48" t="s">
        <v>532</v>
      </c>
      <c r="B2416" s="51"/>
      <c r="C2416" s="50"/>
      <c r="D2416" s="50"/>
    </row>
    <row r="2417" spans="1:4" s="30" customFormat="1" x14ac:dyDescent="0.2">
      <c r="A2417" s="48"/>
      <c r="B2417" s="79"/>
      <c r="C2417" s="67"/>
      <c r="D2417" s="67"/>
    </row>
    <row r="2418" spans="1:4" s="30" customFormat="1" x14ac:dyDescent="0.2">
      <c r="A2418" s="46">
        <v>410000</v>
      </c>
      <c r="B2418" s="47" t="s">
        <v>87</v>
      </c>
      <c r="C2418" s="45">
        <f t="shared" ref="C2418" si="609">C2419+C2424</f>
        <v>1513000</v>
      </c>
      <c r="D2418" s="45">
        <f t="shared" ref="D2418" si="610">D2419+D2424</f>
        <v>0</v>
      </c>
    </row>
    <row r="2419" spans="1:4" s="30" customFormat="1" x14ac:dyDescent="0.2">
      <c r="A2419" s="46">
        <v>411000</v>
      </c>
      <c r="B2419" s="47" t="s">
        <v>204</v>
      </c>
      <c r="C2419" s="45">
        <f t="shared" ref="C2419" si="611">SUM(C2420:C2423)</f>
        <v>1305500</v>
      </c>
      <c r="D2419" s="45">
        <f t="shared" ref="D2419" si="612">SUM(D2420:D2423)</f>
        <v>0</v>
      </c>
    </row>
    <row r="2420" spans="1:4" s="30" customFormat="1" x14ac:dyDescent="0.2">
      <c r="A2420" s="48">
        <v>411100</v>
      </c>
      <c r="B2420" s="49" t="s">
        <v>88</v>
      </c>
      <c r="C2420" s="58">
        <v>1196000</v>
      </c>
      <c r="D2420" s="58">
        <v>0</v>
      </c>
    </row>
    <row r="2421" spans="1:4" s="30" customFormat="1" x14ac:dyDescent="0.2">
      <c r="A2421" s="48">
        <v>411200</v>
      </c>
      <c r="B2421" s="49" t="s">
        <v>217</v>
      </c>
      <c r="C2421" s="58">
        <v>54000</v>
      </c>
      <c r="D2421" s="58">
        <v>0</v>
      </c>
    </row>
    <row r="2422" spans="1:4" s="30" customFormat="1" ht="40.5" x14ac:dyDescent="0.2">
      <c r="A2422" s="48">
        <v>411300</v>
      </c>
      <c r="B2422" s="49" t="s">
        <v>89</v>
      </c>
      <c r="C2422" s="58">
        <v>39500</v>
      </c>
      <c r="D2422" s="58">
        <v>0</v>
      </c>
    </row>
    <row r="2423" spans="1:4" s="30" customFormat="1" x14ac:dyDescent="0.2">
      <c r="A2423" s="48">
        <v>411400</v>
      </c>
      <c r="B2423" s="49" t="s">
        <v>90</v>
      </c>
      <c r="C2423" s="58">
        <v>15999.999999999996</v>
      </c>
      <c r="D2423" s="58">
        <v>0</v>
      </c>
    </row>
    <row r="2424" spans="1:4" s="30" customFormat="1" x14ac:dyDescent="0.2">
      <c r="A2424" s="46">
        <v>412000</v>
      </c>
      <c r="B2424" s="51" t="s">
        <v>209</v>
      </c>
      <c r="C2424" s="45">
        <f t="shared" ref="C2424" si="613">SUM(C2425:C2435)</f>
        <v>207500</v>
      </c>
      <c r="D2424" s="45">
        <f t="shared" ref="D2424" si="614">SUM(D2425:D2435)</f>
        <v>0</v>
      </c>
    </row>
    <row r="2425" spans="1:4" s="30" customFormat="1" x14ac:dyDescent="0.2">
      <c r="A2425" s="48">
        <v>412200</v>
      </c>
      <c r="B2425" s="49" t="s">
        <v>218</v>
      </c>
      <c r="C2425" s="58">
        <v>120000</v>
      </c>
      <c r="D2425" s="58">
        <v>0</v>
      </c>
    </row>
    <row r="2426" spans="1:4" s="30" customFormat="1" x14ac:dyDescent="0.2">
      <c r="A2426" s="48">
        <v>412300</v>
      </c>
      <c r="B2426" s="49" t="s">
        <v>92</v>
      </c>
      <c r="C2426" s="58">
        <v>23999.999999999993</v>
      </c>
      <c r="D2426" s="58">
        <v>0</v>
      </c>
    </row>
    <row r="2427" spans="1:4" s="30" customFormat="1" x14ac:dyDescent="0.2">
      <c r="A2427" s="48">
        <v>412500</v>
      </c>
      <c r="B2427" s="49" t="s">
        <v>94</v>
      </c>
      <c r="C2427" s="58">
        <v>5000</v>
      </c>
      <c r="D2427" s="58">
        <v>0</v>
      </c>
    </row>
    <row r="2428" spans="1:4" s="30" customFormat="1" x14ac:dyDescent="0.2">
      <c r="A2428" s="48">
        <v>412600</v>
      </c>
      <c r="B2428" s="49" t="s">
        <v>219</v>
      </c>
      <c r="C2428" s="58">
        <v>3300</v>
      </c>
      <c r="D2428" s="58">
        <v>0</v>
      </c>
    </row>
    <row r="2429" spans="1:4" s="30" customFormat="1" x14ac:dyDescent="0.2">
      <c r="A2429" s="48">
        <v>412700</v>
      </c>
      <c r="B2429" s="49" t="s">
        <v>206</v>
      </c>
      <c r="C2429" s="58">
        <v>48000</v>
      </c>
      <c r="D2429" s="58">
        <v>0</v>
      </c>
    </row>
    <row r="2430" spans="1:4" s="30" customFormat="1" x14ac:dyDescent="0.2">
      <c r="A2430" s="48">
        <v>412900</v>
      </c>
      <c r="B2430" s="49" t="s">
        <v>533</v>
      </c>
      <c r="C2430" s="58">
        <v>1700</v>
      </c>
      <c r="D2430" s="58">
        <v>0</v>
      </c>
    </row>
    <row r="2431" spans="1:4" s="30" customFormat="1" x14ac:dyDescent="0.2">
      <c r="A2431" s="48">
        <v>412900</v>
      </c>
      <c r="B2431" s="53" t="s">
        <v>301</v>
      </c>
      <c r="C2431" s="58">
        <v>1200</v>
      </c>
      <c r="D2431" s="58">
        <v>0</v>
      </c>
    </row>
    <row r="2432" spans="1:4" s="30" customFormat="1" x14ac:dyDescent="0.2">
      <c r="A2432" s="48">
        <v>412900</v>
      </c>
      <c r="B2432" s="53" t="s">
        <v>319</v>
      </c>
      <c r="C2432" s="58">
        <v>500</v>
      </c>
      <c r="D2432" s="58">
        <v>0</v>
      </c>
    </row>
    <row r="2433" spans="1:4" s="30" customFormat="1" x14ac:dyDescent="0.2">
      <c r="A2433" s="48">
        <v>412900</v>
      </c>
      <c r="B2433" s="53" t="s">
        <v>320</v>
      </c>
      <c r="C2433" s="58">
        <v>1300</v>
      </c>
      <c r="D2433" s="58">
        <v>0</v>
      </c>
    </row>
    <row r="2434" spans="1:4" s="30" customFormat="1" x14ac:dyDescent="0.2">
      <c r="A2434" s="48">
        <v>412900</v>
      </c>
      <c r="B2434" s="53" t="s">
        <v>321</v>
      </c>
      <c r="C2434" s="58">
        <v>2500</v>
      </c>
      <c r="D2434" s="58">
        <v>0</v>
      </c>
    </row>
    <row r="2435" spans="1:4" s="30" customFormat="1" x14ac:dyDescent="0.2">
      <c r="A2435" s="48">
        <v>412900</v>
      </c>
      <c r="B2435" s="53" t="s">
        <v>303</v>
      </c>
      <c r="C2435" s="58">
        <v>0</v>
      </c>
      <c r="D2435" s="58">
        <v>0</v>
      </c>
    </row>
    <row r="2436" spans="1:4" s="55" customFormat="1" x14ac:dyDescent="0.2">
      <c r="A2436" s="46">
        <v>510000</v>
      </c>
      <c r="B2436" s="51" t="s">
        <v>153</v>
      </c>
      <c r="C2436" s="45">
        <f>C2437+0</f>
        <v>8000</v>
      </c>
      <c r="D2436" s="45">
        <f>D2437+0</f>
        <v>0</v>
      </c>
    </row>
    <row r="2437" spans="1:4" s="55" customFormat="1" x14ac:dyDescent="0.2">
      <c r="A2437" s="46">
        <v>511000</v>
      </c>
      <c r="B2437" s="51" t="s">
        <v>154</v>
      </c>
      <c r="C2437" s="45">
        <f>SUM(C2438:C2439)</f>
        <v>8000</v>
      </c>
      <c r="D2437" s="45">
        <f>SUM(D2438:D2439)</f>
        <v>0</v>
      </c>
    </row>
    <row r="2438" spans="1:4" s="30" customFormat="1" x14ac:dyDescent="0.2">
      <c r="A2438" s="48">
        <v>511200</v>
      </c>
      <c r="B2438" s="49" t="s">
        <v>156</v>
      </c>
      <c r="C2438" s="58">
        <v>1000</v>
      </c>
      <c r="D2438" s="58">
        <v>0</v>
      </c>
    </row>
    <row r="2439" spans="1:4" s="30" customFormat="1" x14ac:dyDescent="0.2">
      <c r="A2439" s="48">
        <v>511300</v>
      </c>
      <c r="B2439" s="49" t="s">
        <v>157</v>
      </c>
      <c r="C2439" s="58">
        <v>7000</v>
      </c>
      <c r="D2439" s="58">
        <v>0</v>
      </c>
    </row>
    <row r="2440" spans="1:4" s="55" customFormat="1" x14ac:dyDescent="0.2">
      <c r="A2440" s="46">
        <v>630000</v>
      </c>
      <c r="B2440" s="51" t="s">
        <v>194</v>
      </c>
      <c r="C2440" s="45">
        <f>C2441+C2443</f>
        <v>20000</v>
      </c>
      <c r="D2440" s="45">
        <f>D2441+D2443</f>
        <v>1500000</v>
      </c>
    </row>
    <row r="2441" spans="1:4" s="55" customFormat="1" x14ac:dyDescent="0.2">
      <c r="A2441" s="46">
        <v>631000</v>
      </c>
      <c r="B2441" s="51" t="s">
        <v>126</v>
      </c>
      <c r="C2441" s="45">
        <f>0+C2442</f>
        <v>0</v>
      </c>
      <c r="D2441" s="45">
        <f>0+D2442</f>
        <v>1500000</v>
      </c>
    </row>
    <row r="2442" spans="1:4" s="30" customFormat="1" x14ac:dyDescent="0.2">
      <c r="A2442" s="56">
        <v>631200</v>
      </c>
      <c r="B2442" s="49" t="s">
        <v>197</v>
      </c>
      <c r="C2442" s="58">
        <v>0</v>
      </c>
      <c r="D2442" s="58">
        <v>1500000</v>
      </c>
    </row>
    <row r="2443" spans="1:4" s="55" customFormat="1" x14ac:dyDescent="0.2">
      <c r="A2443" s="46">
        <v>638000</v>
      </c>
      <c r="B2443" s="51" t="s">
        <v>127</v>
      </c>
      <c r="C2443" s="45">
        <f t="shared" ref="C2443" si="615">C2444</f>
        <v>20000</v>
      </c>
      <c r="D2443" s="45">
        <f t="shared" ref="D2443" si="616">D2444</f>
        <v>0</v>
      </c>
    </row>
    <row r="2444" spans="1:4" s="30" customFormat="1" x14ac:dyDescent="0.2">
      <c r="A2444" s="48">
        <v>638100</v>
      </c>
      <c r="B2444" s="49" t="s">
        <v>199</v>
      </c>
      <c r="C2444" s="58">
        <v>20000</v>
      </c>
      <c r="D2444" s="58">
        <v>0</v>
      </c>
    </row>
    <row r="2445" spans="1:4" s="30" customFormat="1" x14ac:dyDescent="0.2">
      <c r="A2445" s="89"/>
      <c r="B2445" s="83" t="s">
        <v>236</v>
      </c>
      <c r="C2445" s="87">
        <f>C2418+C2436+C2440</f>
        <v>1541000</v>
      </c>
      <c r="D2445" s="87">
        <f>D2418+D2436+D2440</f>
        <v>1500000</v>
      </c>
    </row>
    <row r="2446" spans="1:4" s="30" customFormat="1" x14ac:dyDescent="0.2">
      <c r="A2446" s="66"/>
      <c r="B2446" s="44"/>
      <c r="C2446" s="67"/>
      <c r="D2446" s="67"/>
    </row>
    <row r="2447" spans="1:4" s="30" customFormat="1" x14ac:dyDescent="0.2">
      <c r="A2447" s="43"/>
      <c r="B2447" s="44"/>
      <c r="C2447" s="50"/>
      <c r="D2447" s="50"/>
    </row>
    <row r="2448" spans="1:4" s="30" customFormat="1" x14ac:dyDescent="0.2">
      <c r="A2448" s="48" t="s">
        <v>628</v>
      </c>
      <c r="B2448" s="51"/>
      <c r="C2448" s="50"/>
      <c r="D2448" s="50"/>
    </row>
    <row r="2449" spans="1:4" s="30" customFormat="1" x14ac:dyDescent="0.2">
      <c r="A2449" s="48" t="s">
        <v>249</v>
      </c>
      <c r="B2449" s="51"/>
      <c r="C2449" s="50"/>
      <c r="D2449" s="50"/>
    </row>
    <row r="2450" spans="1:4" s="30" customFormat="1" x14ac:dyDescent="0.2">
      <c r="A2450" s="48" t="s">
        <v>396</v>
      </c>
      <c r="B2450" s="51"/>
      <c r="C2450" s="50"/>
      <c r="D2450" s="50"/>
    </row>
    <row r="2451" spans="1:4" s="30" customFormat="1" x14ac:dyDescent="0.2">
      <c r="A2451" s="48" t="s">
        <v>532</v>
      </c>
      <c r="B2451" s="51"/>
      <c r="C2451" s="50"/>
      <c r="D2451" s="50"/>
    </row>
    <row r="2452" spans="1:4" s="30" customFormat="1" x14ac:dyDescent="0.2">
      <c r="A2452" s="48"/>
      <c r="B2452" s="79"/>
      <c r="C2452" s="67"/>
      <c r="D2452" s="67"/>
    </row>
    <row r="2453" spans="1:4" s="30" customFormat="1" x14ac:dyDescent="0.2">
      <c r="A2453" s="46">
        <v>410000</v>
      </c>
      <c r="B2453" s="47" t="s">
        <v>87</v>
      </c>
      <c r="C2453" s="45">
        <f t="shared" ref="C2453" si="617">C2454+C2459</f>
        <v>2552500</v>
      </c>
      <c r="D2453" s="45">
        <f t="shared" ref="D2453" si="618">D2454+D2459</f>
        <v>0</v>
      </c>
    </row>
    <row r="2454" spans="1:4" s="30" customFormat="1" x14ac:dyDescent="0.2">
      <c r="A2454" s="46">
        <v>411000</v>
      </c>
      <c r="B2454" s="47" t="s">
        <v>204</v>
      </c>
      <c r="C2454" s="45">
        <f t="shared" ref="C2454" si="619">SUM(C2455:C2458)</f>
        <v>2155500</v>
      </c>
      <c r="D2454" s="45">
        <f t="shared" ref="D2454" si="620">SUM(D2455:D2458)</f>
        <v>0</v>
      </c>
    </row>
    <row r="2455" spans="1:4" s="30" customFormat="1" x14ac:dyDescent="0.2">
      <c r="A2455" s="48">
        <v>411100</v>
      </c>
      <c r="B2455" s="49" t="s">
        <v>88</v>
      </c>
      <c r="C2455" s="58">
        <v>2000000.0000000002</v>
      </c>
      <c r="D2455" s="58">
        <v>0</v>
      </c>
    </row>
    <row r="2456" spans="1:4" s="30" customFormat="1" x14ac:dyDescent="0.2">
      <c r="A2456" s="48">
        <v>411200</v>
      </c>
      <c r="B2456" s="49" t="s">
        <v>217</v>
      </c>
      <c r="C2456" s="58">
        <v>100000</v>
      </c>
      <c r="D2456" s="58">
        <v>0</v>
      </c>
    </row>
    <row r="2457" spans="1:4" s="30" customFormat="1" ht="40.5" x14ac:dyDescent="0.2">
      <c r="A2457" s="48">
        <v>411300</v>
      </c>
      <c r="B2457" s="49" t="s">
        <v>89</v>
      </c>
      <c r="C2457" s="58">
        <v>15000</v>
      </c>
      <c r="D2457" s="58">
        <v>0</v>
      </c>
    </row>
    <row r="2458" spans="1:4" s="30" customFormat="1" x14ac:dyDescent="0.2">
      <c r="A2458" s="48">
        <v>411400</v>
      </c>
      <c r="B2458" s="49" t="s">
        <v>90</v>
      </c>
      <c r="C2458" s="58">
        <v>40500.000000000029</v>
      </c>
      <c r="D2458" s="58">
        <v>0</v>
      </c>
    </row>
    <row r="2459" spans="1:4" s="30" customFormat="1" x14ac:dyDescent="0.2">
      <c r="A2459" s="46">
        <v>412000</v>
      </c>
      <c r="B2459" s="51" t="s">
        <v>209</v>
      </c>
      <c r="C2459" s="45">
        <f>SUM(C2460:C2469)</f>
        <v>397000</v>
      </c>
      <c r="D2459" s="45">
        <f>SUM(D2460:D2469)</f>
        <v>0</v>
      </c>
    </row>
    <row r="2460" spans="1:4" s="30" customFormat="1" x14ac:dyDescent="0.2">
      <c r="A2460" s="48">
        <v>412200</v>
      </c>
      <c r="B2460" s="49" t="s">
        <v>218</v>
      </c>
      <c r="C2460" s="58">
        <v>200000</v>
      </c>
      <c r="D2460" s="58">
        <v>0</v>
      </c>
    </row>
    <row r="2461" spans="1:4" s="30" customFormat="1" x14ac:dyDescent="0.2">
      <c r="A2461" s="48">
        <v>412300</v>
      </c>
      <c r="B2461" s="49" t="s">
        <v>92</v>
      </c>
      <c r="C2461" s="58">
        <v>62999.999999999993</v>
      </c>
      <c r="D2461" s="58">
        <v>0</v>
      </c>
    </row>
    <row r="2462" spans="1:4" s="30" customFormat="1" x14ac:dyDescent="0.2">
      <c r="A2462" s="48">
        <v>412500</v>
      </c>
      <c r="B2462" s="49" t="s">
        <v>94</v>
      </c>
      <c r="C2462" s="58">
        <v>8000</v>
      </c>
      <c r="D2462" s="58">
        <v>0</v>
      </c>
    </row>
    <row r="2463" spans="1:4" s="30" customFormat="1" x14ac:dyDescent="0.2">
      <c r="A2463" s="48">
        <v>412600</v>
      </c>
      <c r="B2463" s="49" t="s">
        <v>219</v>
      </c>
      <c r="C2463" s="58">
        <v>24000</v>
      </c>
      <c r="D2463" s="58">
        <v>0</v>
      </c>
    </row>
    <row r="2464" spans="1:4" s="30" customFormat="1" x14ac:dyDescent="0.2">
      <c r="A2464" s="48">
        <v>412700</v>
      </c>
      <c r="B2464" s="49" t="s">
        <v>206</v>
      </c>
      <c r="C2464" s="58">
        <v>91800</v>
      </c>
      <c r="D2464" s="58">
        <v>0</v>
      </c>
    </row>
    <row r="2465" spans="1:4" s="30" customFormat="1" x14ac:dyDescent="0.2">
      <c r="A2465" s="48">
        <v>412900</v>
      </c>
      <c r="B2465" s="53" t="s">
        <v>301</v>
      </c>
      <c r="C2465" s="58">
        <v>2000</v>
      </c>
      <c r="D2465" s="58">
        <v>0</v>
      </c>
    </row>
    <row r="2466" spans="1:4" s="30" customFormat="1" x14ac:dyDescent="0.2">
      <c r="A2466" s="48">
        <v>412900</v>
      </c>
      <c r="B2466" s="53" t="s">
        <v>319</v>
      </c>
      <c r="C2466" s="58">
        <v>1000</v>
      </c>
      <c r="D2466" s="58">
        <v>0</v>
      </c>
    </row>
    <row r="2467" spans="1:4" s="30" customFormat="1" x14ac:dyDescent="0.2">
      <c r="A2467" s="48">
        <v>412900</v>
      </c>
      <c r="B2467" s="53" t="s">
        <v>320</v>
      </c>
      <c r="C2467" s="58">
        <v>3000</v>
      </c>
      <c r="D2467" s="58">
        <v>0</v>
      </c>
    </row>
    <row r="2468" spans="1:4" s="30" customFormat="1" x14ac:dyDescent="0.2">
      <c r="A2468" s="48">
        <v>412900</v>
      </c>
      <c r="B2468" s="53" t="s">
        <v>321</v>
      </c>
      <c r="C2468" s="58">
        <v>4000</v>
      </c>
      <c r="D2468" s="58">
        <v>0</v>
      </c>
    </row>
    <row r="2469" spans="1:4" s="30" customFormat="1" x14ac:dyDescent="0.2">
      <c r="A2469" s="48">
        <v>412900</v>
      </c>
      <c r="B2469" s="49" t="s">
        <v>303</v>
      </c>
      <c r="C2469" s="58">
        <v>200</v>
      </c>
      <c r="D2469" s="58">
        <v>0</v>
      </c>
    </row>
    <row r="2470" spans="1:4" s="55" customFormat="1" x14ac:dyDescent="0.2">
      <c r="A2470" s="46">
        <v>510000</v>
      </c>
      <c r="B2470" s="51" t="s">
        <v>153</v>
      </c>
      <c r="C2470" s="45">
        <f t="shared" ref="C2470" si="621">C2471</f>
        <v>10000</v>
      </c>
      <c r="D2470" s="45">
        <f t="shared" ref="D2470" si="622">D2471</f>
        <v>0</v>
      </c>
    </row>
    <row r="2471" spans="1:4" s="55" customFormat="1" x14ac:dyDescent="0.2">
      <c r="A2471" s="46">
        <v>511000</v>
      </c>
      <c r="B2471" s="51" t="s">
        <v>154</v>
      </c>
      <c r="C2471" s="45">
        <f>SUM(C2472:C2472)</f>
        <v>10000</v>
      </c>
      <c r="D2471" s="45">
        <f>SUM(D2472:D2472)</f>
        <v>0</v>
      </c>
    </row>
    <row r="2472" spans="1:4" s="30" customFormat="1" x14ac:dyDescent="0.2">
      <c r="A2472" s="48">
        <v>511300</v>
      </c>
      <c r="B2472" s="49" t="s">
        <v>157</v>
      </c>
      <c r="C2472" s="58">
        <v>10000</v>
      </c>
      <c r="D2472" s="58">
        <v>0</v>
      </c>
    </row>
    <row r="2473" spans="1:4" s="55" customFormat="1" x14ac:dyDescent="0.2">
      <c r="A2473" s="46">
        <v>630000</v>
      </c>
      <c r="B2473" s="51" t="s">
        <v>194</v>
      </c>
      <c r="C2473" s="45">
        <f>C2474+C2476</f>
        <v>20000</v>
      </c>
      <c r="D2473" s="45">
        <f>D2474+D2476</f>
        <v>3500000</v>
      </c>
    </row>
    <row r="2474" spans="1:4" s="55" customFormat="1" x14ac:dyDescent="0.2">
      <c r="A2474" s="46">
        <v>631000</v>
      </c>
      <c r="B2474" s="51" t="s">
        <v>126</v>
      </c>
      <c r="C2474" s="45">
        <f>0</f>
        <v>0</v>
      </c>
      <c r="D2474" s="45">
        <f>D2475</f>
        <v>3500000</v>
      </c>
    </row>
    <row r="2475" spans="1:4" s="30" customFormat="1" x14ac:dyDescent="0.2">
      <c r="A2475" s="56">
        <v>631200</v>
      </c>
      <c r="B2475" s="49" t="s">
        <v>197</v>
      </c>
      <c r="C2475" s="58">
        <v>0</v>
      </c>
      <c r="D2475" s="58">
        <v>3500000</v>
      </c>
    </row>
    <row r="2476" spans="1:4" s="55" customFormat="1" x14ac:dyDescent="0.2">
      <c r="A2476" s="46">
        <v>638000</v>
      </c>
      <c r="B2476" s="51" t="s">
        <v>127</v>
      </c>
      <c r="C2476" s="45">
        <f t="shared" ref="C2476" si="623">C2477</f>
        <v>20000</v>
      </c>
      <c r="D2476" s="45">
        <f t="shared" ref="D2476" si="624">D2477</f>
        <v>0</v>
      </c>
    </row>
    <row r="2477" spans="1:4" s="30" customFormat="1" x14ac:dyDescent="0.2">
      <c r="A2477" s="48">
        <v>638100</v>
      </c>
      <c r="B2477" s="49" t="s">
        <v>199</v>
      </c>
      <c r="C2477" s="58">
        <v>20000</v>
      </c>
      <c r="D2477" s="58">
        <v>0</v>
      </c>
    </row>
    <row r="2478" spans="1:4" s="30" customFormat="1" x14ac:dyDescent="0.2">
      <c r="A2478" s="89"/>
      <c r="B2478" s="83" t="s">
        <v>236</v>
      </c>
      <c r="C2478" s="87">
        <f>C2453+C2470+C2473</f>
        <v>2582500</v>
      </c>
      <c r="D2478" s="87">
        <f>D2453+D2470+D2473</f>
        <v>3500000</v>
      </c>
    </row>
    <row r="2479" spans="1:4" s="30" customFormat="1" x14ac:dyDescent="0.2">
      <c r="A2479" s="66"/>
      <c r="B2479" s="44"/>
      <c r="C2479" s="67"/>
      <c r="D2479" s="67"/>
    </row>
    <row r="2480" spans="1:4" s="30" customFormat="1" x14ac:dyDescent="0.2">
      <c r="A2480" s="43"/>
      <c r="B2480" s="44"/>
      <c r="C2480" s="50"/>
      <c r="D2480" s="50"/>
    </row>
    <row r="2481" spans="1:4" s="30" customFormat="1" x14ac:dyDescent="0.2">
      <c r="A2481" s="48" t="s">
        <v>629</v>
      </c>
      <c r="B2481" s="51"/>
      <c r="C2481" s="50"/>
      <c r="D2481" s="50"/>
    </row>
    <row r="2482" spans="1:4" s="30" customFormat="1" x14ac:dyDescent="0.2">
      <c r="A2482" s="48" t="s">
        <v>249</v>
      </c>
      <c r="B2482" s="51"/>
      <c r="C2482" s="50"/>
      <c r="D2482" s="50"/>
    </row>
    <row r="2483" spans="1:4" s="30" customFormat="1" x14ac:dyDescent="0.2">
      <c r="A2483" s="48" t="s">
        <v>397</v>
      </c>
      <c r="B2483" s="51"/>
      <c r="C2483" s="50"/>
      <c r="D2483" s="50"/>
    </row>
    <row r="2484" spans="1:4" s="30" customFormat="1" x14ac:dyDescent="0.2">
      <c r="A2484" s="48" t="s">
        <v>532</v>
      </c>
      <c r="B2484" s="51"/>
      <c r="C2484" s="50"/>
      <c r="D2484" s="50"/>
    </row>
    <row r="2485" spans="1:4" s="30" customFormat="1" x14ac:dyDescent="0.2">
      <c r="A2485" s="48"/>
      <c r="B2485" s="79"/>
      <c r="C2485" s="67"/>
      <c r="D2485" s="67"/>
    </row>
    <row r="2486" spans="1:4" s="30" customFormat="1" x14ac:dyDescent="0.2">
      <c r="A2486" s="46">
        <v>410000</v>
      </c>
      <c r="B2486" s="47" t="s">
        <v>87</v>
      </c>
      <c r="C2486" s="45">
        <f t="shared" ref="C2486" si="625">C2487+C2492</f>
        <v>3201000</v>
      </c>
      <c r="D2486" s="45">
        <f t="shared" ref="D2486" si="626">D2487+D2492</f>
        <v>0</v>
      </c>
    </row>
    <row r="2487" spans="1:4" s="30" customFormat="1" x14ac:dyDescent="0.2">
      <c r="A2487" s="46">
        <v>411000</v>
      </c>
      <c r="B2487" s="47" t="s">
        <v>204</v>
      </c>
      <c r="C2487" s="45">
        <f t="shared" ref="C2487" si="627">SUM(C2488:C2491)</f>
        <v>2773000</v>
      </c>
      <c r="D2487" s="45">
        <f t="shared" ref="D2487" si="628">SUM(D2488:D2491)</f>
        <v>0</v>
      </c>
    </row>
    <row r="2488" spans="1:4" s="30" customFormat="1" x14ac:dyDescent="0.2">
      <c r="A2488" s="48">
        <v>411100</v>
      </c>
      <c r="B2488" s="49" t="s">
        <v>88</v>
      </c>
      <c r="C2488" s="58">
        <v>2557000</v>
      </c>
      <c r="D2488" s="58">
        <v>0</v>
      </c>
    </row>
    <row r="2489" spans="1:4" s="30" customFormat="1" x14ac:dyDescent="0.2">
      <c r="A2489" s="48">
        <v>411200</v>
      </c>
      <c r="B2489" s="49" t="s">
        <v>217</v>
      </c>
      <c r="C2489" s="58">
        <v>128000</v>
      </c>
      <c r="D2489" s="58">
        <v>0</v>
      </c>
    </row>
    <row r="2490" spans="1:4" s="30" customFormat="1" ht="40.5" x14ac:dyDescent="0.2">
      <c r="A2490" s="48">
        <v>411300</v>
      </c>
      <c r="B2490" s="49" t="s">
        <v>89</v>
      </c>
      <c r="C2490" s="58">
        <v>38000</v>
      </c>
      <c r="D2490" s="58">
        <v>0</v>
      </c>
    </row>
    <row r="2491" spans="1:4" s="30" customFormat="1" x14ac:dyDescent="0.2">
      <c r="A2491" s="48">
        <v>411400</v>
      </c>
      <c r="B2491" s="49" t="s">
        <v>90</v>
      </c>
      <c r="C2491" s="58">
        <v>50000</v>
      </c>
      <c r="D2491" s="58">
        <v>0</v>
      </c>
    </row>
    <row r="2492" spans="1:4" s="30" customFormat="1" x14ac:dyDescent="0.2">
      <c r="A2492" s="46">
        <v>412000</v>
      </c>
      <c r="B2492" s="51" t="s">
        <v>209</v>
      </c>
      <c r="C2492" s="45">
        <f>SUM(C2493:C2501)</f>
        <v>428000</v>
      </c>
      <c r="D2492" s="45">
        <f>SUM(D2493:D2501)</f>
        <v>0</v>
      </c>
    </row>
    <row r="2493" spans="1:4" s="30" customFormat="1" x14ac:dyDescent="0.2">
      <c r="A2493" s="48">
        <v>412200</v>
      </c>
      <c r="B2493" s="49" t="s">
        <v>218</v>
      </c>
      <c r="C2493" s="58">
        <v>260000</v>
      </c>
      <c r="D2493" s="58">
        <v>0</v>
      </c>
    </row>
    <row r="2494" spans="1:4" s="30" customFormat="1" x14ac:dyDescent="0.2">
      <c r="A2494" s="48">
        <v>412300</v>
      </c>
      <c r="B2494" s="49" t="s">
        <v>92</v>
      </c>
      <c r="C2494" s="58">
        <v>50000</v>
      </c>
      <c r="D2494" s="58">
        <v>0</v>
      </c>
    </row>
    <row r="2495" spans="1:4" s="30" customFormat="1" x14ac:dyDescent="0.2">
      <c r="A2495" s="48">
        <v>412500</v>
      </c>
      <c r="B2495" s="49" t="s">
        <v>94</v>
      </c>
      <c r="C2495" s="58">
        <v>13000</v>
      </c>
      <c r="D2495" s="58">
        <v>0</v>
      </c>
    </row>
    <row r="2496" spans="1:4" s="30" customFormat="1" x14ac:dyDescent="0.2">
      <c r="A2496" s="48">
        <v>412600</v>
      </c>
      <c r="B2496" s="49" t="s">
        <v>219</v>
      </c>
      <c r="C2496" s="58">
        <v>6000</v>
      </c>
      <c r="D2496" s="58">
        <v>0</v>
      </c>
    </row>
    <row r="2497" spans="1:4" s="30" customFormat="1" x14ac:dyDescent="0.2">
      <c r="A2497" s="48">
        <v>412700</v>
      </c>
      <c r="B2497" s="49" t="s">
        <v>206</v>
      </c>
      <c r="C2497" s="58">
        <v>81000</v>
      </c>
      <c r="D2497" s="58">
        <v>0</v>
      </c>
    </row>
    <row r="2498" spans="1:4" s="30" customFormat="1" x14ac:dyDescent="0.2">
      <c r="A2498" s="48">
        <v>412900</v>
      </c>
      <c r="B2498" s="49" t="s">
        <v>533</v>
      </c>
      <c r="C2498" s="58">
        <v>2000</v>
      </c>
      <c r="D2498" s="58">
        <v>0</v>
      </c>
    </row>
    <row r="2499" spans="1:4" s="30" customFormat="1" x14ac:dyDescent="0.2">
      <c r="A2499" s="48">
        <v>412900</v>
      </c>
      <c r="B2499" s="53" t="s">
        <v>301</v>
      </c>
      <c r="C2499" s="58">
        <v>8000</v>
      </c>
      <c r="D2499" s="58">
        <v>0</v>
      </c>
    </row>
    <row r="2500" spans="1:4" s="30" customFormat="1" x14ac:dyDescent="0.2">
      <c r="A2500" s="48">
        <v>412900</v>
      </c>
      <c r="B2500" s="53" t="s">
        <v>320</v>
      </c>
      <c r="C2500" s="58">
        <v>3000</v>
      </c>
      <c r="D2500" s="58">
        <v>0</v>
      </c>
    </row>
    <row r="2501" spans="1:4" s="30" customFormat="1" x14ac:dyDescent="0.2">
      <c r="A2501" s="48">
        <v>412900</v>
      </c>
      <c r="B2501" s="49" t="s">
        <v>321</v>
      </c>
      <c r="C2501" s="58">
        <v>5000</v>
      </c>
      <c r="D2501" s="58">
        <v>0</v>
      </c>
    </row>
    <row r="2502" spans="1:4" s="55" customFormat="1" x14ac:dyDescent="0.2">
      <c r="A2502" s="46">
        <v>510000</v>
      </c>
      <c r="B2502" s="51" t="s">
        <v>153</v>
      </c>
      <c r="C2502" s="45">
        <f t="shared" ref="C2502:C2503" si="629">C2503</f>
        <v>30000</v>
      </c>
      <c r="D2502" s="45">
        <f t="shared" ref="D2502:D2503" si="630">D2503</f>
        <v>0</v>
      </c>
    </row>
    <row r="2503" spans="1:4" s="55" customFormat="1" x14ac:dyDescent="0.2">
      <c r="A2503" s="46">
        <v>511000</v>
      </c>
      <c r="B2503" s="51" t="s">
        <v>154</v>
      </c>
      <c r="C2503" s="45">
        <f t="shared" si="629"/>
        <v>30000</v>
      </c>
      <c r="D2503" s="45">
        <f t="shared" si="630"/>
        <v>0</v>
      </c>
    </row>
    <row r="2504" spans="1:4" s="30" customFormat="1" x14ac:dyDescent="0.2">
      <c r="A2504" s="48">
        <v>511300</v>
      </c>
      <c r="B2504" s="49" t="s">
        <v>157</v>
      </c>
      <c r="C2504" s="58">
        <v>30000</v>
      </c>
      <c r="D2504" s="58">
        <v>0</v>
      </c>
    </row>
    <row r="2505" spans="1:4" s="55" customFormat="1" x14ac:dyDescent="0.2">
      <c r="A2505" s="46">
        <v>630000</v>
      </c>
      <c r="B2505" s="51" t="s">
        <v>194</v>
      </c>
      <c r="C2505" s="45">
        <f>C2506+C2508</f>
        <v>30000</v>
      </c>
      <c r="D2505" s="45">
        <f>D2506+D2508</f>
        <v>6000000</v>
      </c>
    </row>
    <row r="2506" spans="1:4" s="55" customFormat="1" x14ac:dyDescent="0.2">
      <c r="A2506" s="46">
        <v>631000</v>
      </c>
      <c r="B2506" s="51" t="s">
        <v>126</v>
      </c>
      <c r="C2506" s="45">
        <f>0+C2507</f>
        <v>0</v>
      </c>
      <c r="D2506" s="45">
        <f>0+D2507</f>
        <v>6000000</v>
      </c>
    </row>
    <row r="2507" spans="1:4" s="30" customFormat="1" x14ac:dyDescent="0.2">
      <c r="A2507" s="56">
        <v>631200</v>
      </c>
      <c r="B2507" s="49" t="s">
        <v>197</v>
      </c>
      <c r="C2507" s="58">
        <v>0</v>
      </c>
      <c r="D2507" s="58">
        <v>6000000</v>
      </c>
    </row>
    <row r="2508" spans="1:4" s="55" customFormat="1" x14ac:dyDescent="0.2">
      <c r="A2508" s="46">
        <v>638000</v>
      </c>
      <c r="B2508" s="51" t="s">
        <v>127</v>
      </c>
      <c r="C2508" s="45">
        <f t="shared" ref="C2508" si="631">C2509</f>
        <v>30000</v>
      </c>
      <c r="D2508" s="45">
        <f t="shared" ref="D2508" si="632">D2509</f>
        <v>0</v>
      </c>
    </row>
    <row r="2509" spans="1:4" s="30" customFormat="1" x14ac:dyDescent="0.2">
      <c r="A2509" s="48">
        <v>638100</v>
      </c>
      <c r="B2509" s="49" t="s">
        <v>199</v>
      </c>
      <c r="C2509" s="58">
        <v>30000</v>
      </c>
      <c r="D2509" s="58">
        <v>0</v>
      </c>
    </row>
    <row r="2510" spans="1:4" s="30" customFormat="1" x14ac:dyDescent="0.2">
      <c r="A2510" s="89"/>
      <c r="B2510" s="83" t="s">
        <v>236</v>
      </c>
      <c r="C2510" s="87">
        <f>C2486+C2502+C2505</f>
        <v>3261000</v>
      </c>
      <c r="D2510" s="87">
        <f>D2486+D2502+D2505</f>
        <v>6000000</v>
      </c>
    </row>
    <row r="2511" spans="1:4" s="30" customFormat="1" x14ac:dyDescent="0.2">
      <c r="A2511" s="66"/>
      <c r="B2511" s="44"/>
      <c r="C2511" s="67"/>
      <c r="D2511" s="67"/>
    </row>
    <row r="2512" spans="1:4" s="30" customFormat="1" x14ac:dyDescent="0.2">
      <c r="A2512" s="43"/>
      <c r="B2512" s="44"/>
      <c r="C2512" s="50"/>
      <c r="D2512" s="50"/>
    </row>
    <row r="2513" spans="1:4" s="30" customFormat="1" x14ac:dyDescent="0.2">
      <c r="A2513" s="48" t="s">
        <v>630</v>
      </c>
      <c r="B2513" s="51"/>
      <c r="C2513" s="50"/>
      <c r="D2513" s="50"/>
    </row>
    <row r="2514" spans="1:4" s="30" customFormat="1" x14ac:dyDescent="0.2">
      <c r="A2514" s="48" t="s">
        <v>249</v>
      </c>
      <c r="B2514" s="51"/>
      <c r="C2514" s="50"/>
      <c r="D2514" s="50"/>
    </row>
    <row r="2515" spans="1:4" s="30" customFormat="1" x14ac:dyDescent="0.2">
      <c r="A2515" s="48" t="s">
        <v>398</v>
      </c>
      <c r="B2515" s="51"/>
      <c r="C2515" s="50"/>
      <c r="D2515" s="50"/>
    </row>
    <row r="2516" spans="1:4" s="30" customFormat="1" x14ac:dyDescent="0.2">
      <c r="A2516" s="48" t="s">
        <v>532</v>
      </c>
      <c r="B2516" s="51"/>
      <c r="C2516" s="50"/>
      <c r="D2516" s="50"/>
    </row>
    <row r="2517" spans="1:4" s="30" customFormat="1" x14ac:dyDescent="0.2">
      <c r="A2517" s="48"/>
      <c r="B2517" s="79"/>
      <c r="C2517" s="67"/>
      <c r="D2517" s="67"/>
    </row>
    <row r="2518" spans="1:4" s="30" customFormat="1" x14ac:dyDescent="0.2">
      <c r="A2518" s="46">
        <v>410000</v>
      </c>
      <c r="B2518" s="47" t="s">
        <v>87</v>
      </c>
      <c r="C2518" s="45">
        <f t="shared" ref="C2518" si="633">C2519+C2524</f>
        <v>1178799.9999999995</v>
      </c>
      <c r="D2518" s="45">
        <f t="shared" ref="D2518" si="634">D2519+D2524</f>
        <v>0</v>
      </c>
    </row>
    <row r="2519" spans="1:4" s="30" customFormat="1" x14ac:dyDescent="0.2">
      <c r="A2519" s="46">
        <v>411000</v>
      </c>
      <c r="B2519" s="47" t="s">
        <v>204</v>
      </c>
      <c r="C2519" s="45">
        <f t="shared" ref="C2519" si="635">SUM(C2520:C2523)</f>
        <v>1010999.9999999997</v>
      </c>
      <c r="D2519" s="45">
        <f t="shared" ref="D2519" si="636">SUM(D2520:D2523)</f>
        <v>0</v>
      </c>
    </row>
    <row r="2520" spans="1:4" s="30" customFormat="1" x14ac:dyDescent="0.2">
      <c r="A2520" s="48">
        <v>411100</v>
      </c>
      <c r="B2520" s="49" t="s">
        <v>88</v>
      </c>
      <c r="C2520" s="58">
        <v>945999.99999999965</v>
      </c>
      <c r="D2520" s="58">
        <v>0</v>
      </c>
    </row>
    <row r="2521" spans="1:4" s="30" customFormat="1" x14ac:dyDescent="0.2">
      <c r="A2521" s="48">
        <v>411200</v>
      </c>
      <c r="B2521" s="49" t="s">
        <v>217</v>
      </c>
      <c r="C2521" s="58">
        <v>35000</v>
      </c>
      <c r="D2521" s="58">
        <v>0</v>
      </c>
    </row>
    <row r="2522" spans="1:4" s="30" customFormat="1" ht="40.5" x14ac:dyDescent="0.2">
      <c r="A2522" s="48">
        <v>411300</v>
      </c>
      <c r="B2522" s="49" t="s">
        <v>89</v>
      </c>
      <c r="C2522" s="58">
        <v>15000</v>
      </c>
      <c r="D2522" s="58">
        <v>0</v>
      </c>
    </row>
    <row r="2523" spans="1:4" s="30" customFormat="1" x14ac:dyDescent="0.2">
      <c r="A2523" s="48">
        <v>411400</v>
      </c>
      <c r="B2523" s="49" t="s">
        <v>90</v>
      </c>
      <c r="C2523" s="58">
        <v>15000</v>
      </c>
      <c r="D2523" s="58">
        <v>0</v>
      </c>
    </row>
    <row r="2524" spans="1:4" s="30" customFormat="1" x14ac:dyDescent="0.2">
      <c r="A2524" s="46">
        <v>412000</v>
      </c>
      <c r="B2524" s="51" t="s">
        <v>209</v>
      </c>
      <c r="C2524" s="45">
        <f>SUM(C2525:C2533)</f>
        <v>167800</v>
      </c>
      <c r="D2524" s="45">
        <f>SUM(D2525:D2533)</f>
        <v>0</v>
      </c>
    </row>
    <row r="2525" spans="1:4" s="30" customFormat="1" x14ac:dyDescent="0.2">
      <c r="A2525" s="48">
        <v>412200</v>
      </c>
      <c r="B2525" s="49" t="s">
        <v>218</v>
      </c>
      <c r="C2525" s="58">
        <v>125200</v>
      </c>
      <c r="D2525" s="58">
        <v>0</v>
      </c>
    </row>
    <row r="2526" spans="1:4" s="30" customFormat="1" x14ac:dyDescent="0.2">
      <c r="A2526" s="48">
        <v>412300</v>
      </c>
      <c r="B2526" s="49" t="s">
        <v>92</v>
      </c>
      <c r="C2526" s="58">
        <v>18000</v>
      </c>
      <c r="D2526" s="58">
        <v>0</v>
      </c>
    </row>
    <row r="2527" spans="1:4" s="30" customFormat="1" x14ac:dyDescent="0.2">
      <c r="A2527" s="48">
        <v>412500</v>
      </c>
      <c r="B2527" s="49" t="s">
        <v>94</v>
      </c>
      <c r="C2527" s="58">
        <v>1700.0000000000005</v>
      </c>
      <c r="D2527" s="58">
        <v>0</v>
      </c>
    </row>
    <row r="2528" spans="1:4" s="30" customFormat="1" x14ac:dyDescent="0.2">
      <c r="A2528" s="48">
        <v>412600</v>
      </c>
      <c r="B2528" s="49" t="s">
        <v>219</v>
      </c>
      <c r="C2528" s="58">
        <v>1199.9999999999998</v>
      </c>
      <c r="D2528" s="58">
        <v>0</v>
      </c>
    </row>
    <row r="2529" spans="1:4" s="30" customFormat="1" x14ac:dyDescent="0.2">
      <c r="A2529" s="48">
        <v>412700</v>
      </c>
      <c r="B2529" s="49" t="s">
        <v>206</v>
      </c>
      <c r="C2529" s="58">
        <v>18000</v>
      </c>
      <c r="D2529" s="58">
        <v>0</v>
      </c>
    </row>
    <row r="2530" spans="1:4" s="30" customFormat="1" x14ac:dyDescent="0.2">
      <c r="A2530" s="48">
        <v>412900</v>
      </c>
      <c r="B2530" s="49" t="s">
        <v>533</v>
      </c>
      <c r="C2530" s="58">
        <v>700</v>
      </c>
      <c r="D2530" s="58">
        <v>0</v>
      </c>
    </row>
    <row r="2531" spans="1:4" s="30" customFormat="1" x14ac:dyDescent="0.2">
      <c r="A2531" s="48">
        <v>412900</v>
      </c>
      <c r="B2531" s="53" t="s">
        <v>319</v>
      </c>
      <c r="C2531" s="58">
        <v>300</v>
      </c>
      <c r="D2531" s="58">
        <v>0</v>
      </c>
    </row>
    <row r="2532" spans="1:4" s="30" customFormat="1" x14ac:dyDescent="0.2">
      <c r="A2532" s="48">
        <v>412900</v>
      </c>
      <c r="B2532" s="53" t="s">
        <v>320</v>
      </c>
      <c r="C2532" s="58">
        <v>800</v>
      </c>
      <c r="D2532" s="58">
        <v>0</v>
      </c>
    </row>
    <row r="2533" spans="1:4" s="30" customFormat="1" x14ac:dyDescent="0.2">
      <c r="A2533" s="48">
        <v>412900</v>
      </c>
      <c r="B2533" s="53" t="s">
        <v>321</v>
      </c>
      <c r="C2533" s="58">
        <v>1900</v>
      </c>
      <c r="D2533" s="58">
        <v>0</v>
      </c>
    </row>
    <row r="2534" spans="1:4" s="55" customFormat="1" x14ac:dyDescent="0.2">
      <c r="A2534" s="46">
        <v>630000</v>
      </c>
      <c r="B2534" s="51" t="s">
        <v>194</v>
      </c>
      <c r="C2534" s="45">
        <f>C2535+C2537</f>
        <v>10000</v>
      </c>
      <c r="D2534" s="45">
        <f>D2535+D2537</f>
        <v>2500000</v>
      </c>
    </row>
    <row r="2535" spans="1:4" s="55" customFormat="1" x14ac:dyDescent="0.2">
      <c r="A2535" s="46">
        <v>631000</v>
      </c>
      <c r="B2535" s="51" t="s">
        <v>126</v>
      </c>
      <c r="C2535" s="45">
        <f>0+C2536</f>
        <v>0</v>
      </c>
      <c r="D2535" s="45">
        <f>0+D2536</f>
        <v>2500000</v>
      </c>
    </row>
    <row r="2536" spans="1:4" s="30" customFormat="1" x14ac:dyDescent="0.2">
      <c r="A2536" s="56">
        <v>631200</v>
      </c>
      <c r="B2536" s="49" t="s">
        <v>197</v>
      </c>
      <c r="C2536" s="58">
        <v>0</v>
      </c>
      <c r="D2536" s="58">
        <v>2500000</v>
      </c>
    </row>
    <row r="2537" spans="1:4" s="55" customFormat="1" x14ac:dyDescent="0.2">
      <c r="A2537" s="46">
        <v>638000</v>
      </c>
      <c r="B2537" s="51" t="s">
        <v>127</v>
      </c>
      <c r="C2537" s="45">
        <f t="shared" ref="C2537" si="637">C2538</f>
        <v>10000</v>
      </c>
      <c r="D2537" s="45">
        <f t="shared" ref="D2537" si="638">D2538</f>
        <v>0</v>
      </c>
    </row>
    <row r="2538" spans="1:4" s="30" customFormat="1" x14ac:dyDescent="0.2">
      <c r="A2538" s="48">
        <v>638100</v>
      </c>
      <c r="B2538" s="49" t="s">
        <v>199</v>
      </c>
      <c r="C2538" s="58">
        <v>10000</v>
      </c>
      <c r="D2538" s="58">
        <v>0</v>
      </c>
    </row>
    <row r="2539" spans="1:4" s="30" customFormat="1" x14ac:dyDescent="0.2">
      <c r="A2539" s="89"/>
      <c r="B2539" s="83" t="s">
        <v>236</v>
      </c>
      <c r="C2539" s="87">
        <f>C2518+C2534+0</f>
        <v>1188799.9999999995</v>
      </c>
      <c r="D2539" s="87">
        <f>D2518+D2534+0</f>
        <v>2500000</v>
      </c>
    </row>
    <row r="2540" spans="1:4" s="30" customFormat="1" x14ac:dyDescent="0.2">
      <c r="A2540" s="66"/>
      <c r="B2540" s="44"/>
      <c r="C2540" s="67"/>
      <c r="D2540" s="67"/>
    </row>
    <row r="2541" spans="1:4" s="30" customFormat="1" x14ac:dyDescent="0.2">
      <c r="A2541" s="43"/>
      <c r="B2541" s="44"/>
      <c r="C2541" s="50"/>
      <c r="D2541" s="50"/>
    </row>
    <row r="2542" spans="1:4" s="30" customFormat="1" x14ac:dyDescent="0.2">
      <c r="A2542" s="48" t="s">
        <v>631</v>
      </c>
      <c r="B2542" s="51"/>
      <c r="C2542" s="50"/>
      <c r="D2542" s="50"/>
    </row>
    <row r="2543" spans="1:4" s="30" customFormat="1" x14ac:dyDescent="0.2">
      <c r="A2543" s="48" t="s">
        <v>249</v>
      </c>
      <c r="B2543" s="51"/>
      <c r="C2543" s="50"/>
      <c r="D2543" s="50"/>
    </row>
    <row r="2544" spans="1:4" s="30" customFormat="1" x14ac:dyDescent="0.2">
      <c r="A2544" s="48" t="s">
        <v>399</v>
      </c>
      <c r="B2544" s="51"/>
      <c r="C2544" s="50"/>
      <c r="D2544" s="50"/>
    </row>
    <row r="2545" spans="1:4" s="30" customFormat="1" x14ac:dyDescent="0.2">
      <c r="A2545" s="48" t="s">
        <v>532</v>
      </c>
      <c r="B2545" s="51"/>
      <c r="C2545" s="50"/>
      <c r="D2545" s="50"/>
    </row>
    <row r="2546" spans="1:4" s="30" customFormat="1" x14ac:dyDescent="0.2">
      <c r="A2546" s="48"/>
      <c r="B2546" s="79"/>
      <c r="C2546" s="67"/>
      <c r="D2546" s="67"/>
    </row>
    <row r="2547" spans="1:4" s="30" customFormat="1" x14ac:dyDescent="0.2">
      <c r="A2547" s="46">
        <v>410000</v>
      </c>
      <c r="B2547" s="47" t="s">
        <v>87</v>
      </c>
      <c r="C2547" s="45">
        <f t="shared" ref="C2547" si="639">C2548+C2553</f>
        <v>1368500</v>
      </c>
      <c r="D2547" s="45">
        <f t="shared" ref="D2547" si="640">D2548+D2553</f>
        <v>0</v>
      </c>
    </row>
    <row r="2548" spans="1:4" s="30" customFormat="1" x14ac:dyDescent="0.2">
      <c r="A2548" s="46">
        <v>411000</v>
      </c>
      <c r="B2548" s="47" t="s">
        <v>204</v>
      </c>
      <c r="C2548" s="45">
        <f t="shared" ref="C2548" si="641">SUM(C2549:C2552)</f>
        <v>1101000</v>
      </c>
      <c r="D2548" s="45">
        <f t="shared" ref="D2548" si="642">SUM(D2549:D2552)</f>
        <v>0</v>
      </c>
    </row>
    <row r="2549" spans="1:4" s="30" customFormat="1" x14ac:dyDescent="0.2">
      <c r="A2549" s="48">
        <v>411100</v>
      </c>
      <c r="B2549" s="49" t="s">
        <v>88</v>
      </c>
      <c r="C2549" s="58">
        <v>1006000</v>
      </c>
      <c r="D2549" s="58">
        <v>0</v>
      </c>
    </row>
    <row r="2550" spans="1:4" s="30" customFormat="1" x14ac:dyDescent="0.2">
      <c r="A2550" s="48">
        <v>411200</v>
      </c>
      <c r="B2550" s="49" t="s">
        <v>217</v>
      </c>
      <c r="C2550" s="58">
        <v>45000</v>
      </c>
      <c r="D2550" s="58">
        <v>0</v>
      </c>
    </row>
    <row r="2551" spans="1:4" s="30" customFormat="1" ht="40.5" x14ac:dyDescent="0.2">
      <c r="A2551" s="48">
        <v>411300</v>
      </c>
      <c r="B2551" s="49" t="s">
        <v>89</v>
      </c>
      <c r="C2551" s="58">
        <v>30000</v>
      </c>
      <c r="D2551" s="58">
        <v>0</v>
      </c>
    </row>
    <row r="2552" spans="1:4" s="30" customFormat="1" x14ac:dyDescent="0.2">
      <c r="A2552" s="48">
        <v>411400</v>
      </c>
      <c r="B2552" s="49" t="s">
        <v>90</v>
      </c>
      <c r="C2552" s="58">
        <v>20000</v>
      </c>
      <c r="D2552" s="58">
        <v>0</v>
      </c>
    </row>
    <row r="2553" spans="1:4" s="30" customFormat="1" x14ac:dyDescent="0.2">
      <c r="A2553" s="46">
        <v>412000</v>
      </c>
      <c r="B2553" s="51" t="s">
        <v>209</v>
      </c>
      <c r="C2553" s="45">
        <f>SUM(C2554:C2563)</f>
        <v>267500</v>
      </c>
      <c r="D2553" s="45">
        <f>SUM(D2554:D2563)</f>
        <v>0</v>
      </c>
    </row>
    <row r="2554" spans="1:4" s="30" customFormat="1" x14ac:dyDescent="0.2">
      <c r="A2554" s="48">
        <v>412200</v>
      </c>
      <c r="B2554" s="49" t="s">
        <v>218</v>
      </c>
      <c r="C2554" s="58">
        <v>155000</v>
      </c>
      <c r="D2554" s="58">
        <v>0</v>
      </c>
    </row>
    <row r="2555" spans="1:4" s="30" customFormat="1" x14ac:dyDescent="0.2">
      <c r="A2555" s="48">
        <v>412300</v>
      </c>
      <c r="B2555" s="49" t="s">
        <v>92</v>
      </c>
      <c r="C2555" s="58">
        <v>24000</v>
      </c>
      <c r="D2555" s="58">
        <v>0</v>
      </c>
    </row>
    <row r="2556" spans="1:4" s="30" customFormat="1" x14ac:dyDescent="0.2">
      <c r="A2556" s="48">
        <v>412500</v>
      </c>
      <c r="B2556" s="49" t="s">
        <v>94</v>
      </c>
      <c r="C2556" s="58">
        <v>16000</v>
      </c>
      <c r="D2556" s="58">
        <v>0</v>
      </c>
    </row>
    <row r="2557" spans="1:4" s="30" customFormat="1" x14ac:dyDescent="0.2">
      <c r="A2557" s="48">
        <v>412600</v>
      </c>
      <c r="B2557" s="49" t="s">
        <v>219</v>
      </c>
      <c r="C2557" s="58">
        <v>3000</v>
      </c>
      <c r="D2557" s="58">
        <v>0</v>
      </c>
    </row>
    <row r="2558" spans="1:4" s="30" customFormat="1" x14ac:dyDescent="0.2">
      <c r="A2558" s="48">
        <v>412700</v>
      </c>
      <c r="B2558" s="49" t="s">
        <v>206</v>
      </c>
      <c r="C2558" s="58">
        <v>59500</v>
      </c>
      <c r="D2558" s="58">
        <v>0</v>
      </c>
    </row>
    <row r="2559" spans="1:4" s="30" customFormat="1" x14ac:dyDescent="0.2">
      <c r="A2559" s="48">
        <v>412900</v>
      </c>
      <c r="B2559" s="53" t="s">
        <v>301</v>
      </c>
      <c r="C2559" s="58">
        <v>4500</v>
      </c>
      <c r="D2559" s="58">
        <v>0</v>
      </c>
    </row>
    <row r="2560" spans="1:4" s="30" customFormat="1" x14ac:dyDescent="0.2">
      <c r="A2560" s="48">
        <v>412900</v>
      </c>
      <c r="B2560" s="53" t="s">
        <v>319</v>
      </c>
      <c r="C2560" s="58">
        <v>1000</v>
      </c>
      <c r="D2560" s="58">
        <v>0</v>
      </c>
    </row>
    <row r="2561" spans="1:4" s="30" customFormat="1" x14ac:dyDescent="0.2">
      <c r="A2561" s="48">
        <v>412900</v>
      </c>
      <c r="B2561" s="53" t="s">
        <v>320</v>
      </c>
      <c r="C2561" s="58">
        <v>1500</v>
      </c>
      <c r="D2561" s="58">
        <v>0</v>
      </c>
    </row>
    <row r="2562" spans="1:4" s="30" customFormat="1" x14ac:dyDescent="0.2">
      <c r="A2562" s="48">
        <v>412900</v>
      </c>
      <c r="B2562" s="53" t="s">
        <v>321</v>
      </c>
      <c r="C2562" s="58">
        <v>2500</v>
      </c>
      <c r="D2562" s="58">
        <v>0</v>
      </c>
    </row>
    <row r="2563" spans="1:4" s="30" customFormat="1" x14ac:dyDescent="0.2">
      <c r="A2563" s="48">
        <v>412900</v>
      </c>
      <c r="B2563" s="49" t="s">
        <v>303</v>
      </c>
      <c r="C2563" s="58">
        <v>500</v>
      </c>
      <c r="D2563" s="58">
        <v>0</v>
      </c>
    </row>
    <row r="2564" spans="1:4" s="30" customFormat="1" x14ac:dyDescent="0.2">
      <c r="A2564" s="46">
        <v>510000</v>
      </c>
      <c r="B2564" s="51" t="s">
        <v>153</v>
      </c>
      <c r="C2564" s="45">
        <f t="shared" ref="C2564" si="643">C2565</f>
        <v>20000</v>
      </c>
      <c r="D2564" s="45">
        <f t="shared" ref="D2564" si="644">D2565</f>
        <v>0</v>
      </c>
    </row>
    <row r="2565" spans="1:4" s="30" customFormat="1" x14ac:dyDescent="0.2">
      <c r="A2565" s="46">
        <v>511000</v>
      </c>
      <c r="B2565" s="51" t="s">
        <v>154</v>
      </c>
      <c r="C2565" s="45">
        <f>SUM(C2566:C2566)</f>
        <v>20000</v>
      </c>
      <c r="D2565" s="45">
        <f>SUM(D2566:D2566)</f>
        <v>0</v>
      </c>
    </row>
    <row r="2566" spans="1:4" s="30" customFormat="1" x14ac:dyDescent="0.2">
      <c r="A2566" s="48">
        <v>511300</v>
      </c>
      <c r="B2566" s="49" t="s">
        <v>157</v>
      </c>
      <c r="C2566" s="58">
        <v>20000</v>
      </c>
      <c r="D2566" s="58">
        <v>0</v>
      </c>
    </row>
    <row r="2567" spans="1:4" s="55" customFormat="1" x14ac:dyDescent="0.2">
      <c r="A2567" s="46">
        <v>630000</v>
      </c>
      <c r="B2567" s="51" t="s">
        <v>194</v>
      </c>
      <c r="C2567" s="45">
        <f>C2568+C2570</f>
        <v>35000</v>
      </c>
      <c r="D2567" s="45">
        <f>D2568+D2570</f>
        <v>3000000</v>
      </c>
    </row>
    <row r="2568" spans="1:4" s="55" customFormat="1" x14ac:dyDescent="0.2">
      <c r="A2568" s="46">
        <v>631000</v>
      </c>
      <c r="B2568" s="51" t="s">
        <v>126</v>
      </c>
      <c r="C2568" s="45">
        <f>0+C2569</f>
        <v>0</v>
      </c>
      <c r="D2568" s="45">
        <f>0+D2569</f>
        <v>3000000</v>
      </c>
    </row>
    <row r="2569" spans="1:4" s="30" customFormat="1" x14ac:dyDescent="0.2">
      <c r="A2569" s="56">
        <v>631200</v>
      </c>
      <c r="B2569" s="49" t="s">
        <v>197</v>
      </c>
      <c r="C2569" s="58">
        <v>0</v>
      </c>
      <c r="D2569" s="58">
        <v>3000000</v>
      </c>
    </row>
    <row r="2570" spans="1:4" s="55" customFormat="1" x14ac:dyDescent="0.2">
      <c r="A2570" s="46">
        <v>638000</v>
      </c>
      <c r="B2570" s="51" t="s">
        <v>127</v>
      </c>
      <c r="C2570" s="45">
        <f t="shared" ref="C2570" si="645">C2571</f>
        <v>35000</v>
      </c>
      <c r="D2570" s="45">
        <f t="shared" ref="D2570" si="646">D2571</f>
        <v>0</v>
      </c>
    </row>
    <row r="2571" spans="1:4" s="30" customFormat="1" x14ac:dyDescent="0.2">
      <c r="A2571" s="48">
        <v>638100</v>
      </c>
      <c r="B2571" s="49" t="s">
        <v>199</v>
      </c>
      <c r="C2571" s="58">
        <v>35000</v>
      </c>
      <c r="D2571" s="58">
        <v>0</v>
      </c>
    </row>
    <row r="2572" spans="1:4" s="30" customFormat="1" x14ac:dyDescent="0.2">
      <c r="A2572" s="89"/>
      <c r="B2572" s="83" t="s">
        <v>236</v>
      </c>
      <c r="C2572" s="87">
        <f>C2547+C2564+C2567</f>
        <v>1423500</v>
      </c>
      <c r="D2572" s="87">
        <f>D2547+D2564+D2567</f>
        <v>3000000</v>
      </c>
    </row>
    <row r="2573" spans="1:4" s="30" customFormat="1" x14ac:dyDescent="0.2">
      <c r="A2573" s="66"/>
      <c r="B2573" s="44"/>
      <c r="C2573" s="67"/>
      <c r="D2573" s="67"/>
    </row>
    <row r="2574" spans="1:4" s="30" customFormat="1" x14ac:dyDescent="0.2">
      <c r="A2574" s="43"/>
      <c r="B2574" s="44"/>
      <c r="C2574" s="50"/>
      <c r="D2574" s="50"/>
    </row>
    <row r="2575" spans="1:4" s="30" customFormat="1" x14ac:dyDescent="0.2">
      <c r="A2575" s="48" t="s">
        <v>632</v>
      </c>
      <c r="B2575" s="51"/>
      <c r="C2575" s="50"/>
      <c r="D2575" s="50"/>
    </row>
    <row r="2576" spans="1:4" s="30" customFormat="1" x14ac:dyDescent="0.2">
      <c r="A2576" s="48" t="s">
        <v>249</v>
      </c>
      <c r="B2576" s="51"/>
      <c r="C2576" s="50"/>
      <c r="D2576" s="50"/>
    </row>
    <row r="2577" spans="1:4" s="30" customFormat="1" x14ac:dyDescent="0.2">
      <c r="A2577" s="48" t="s">
        <v>400</v>
      </c>
      <c r="B2577" s="51"/>
      <c r="C2577" s="50"/>
      <c r="D2577" s="50"/>
    </row>
    <row r="2578" spans="1:4" s="30" customFormat="1" x14ac:dyDescent="0.2">
      <c r="A2578" s="48" t="s">
        <v>532</v>
      </c>
      <c r="B2578" s="51"/>
      <c r="C2578" s="50"/>
      <c r="D2578" s="50"/>
    </row>
    <row r="2579" spans="1:4" s="30" customFormat="1" x14ac:dyDescent="0.2">
      <c r="A2579" s="48"/>
      <c r="B2579" s="79"/>
      <c r="C2579" s="67"/>
      <c r="D2579" s="67"/>
    </row>
    <row r="2580" spans="1:4" s="30" customFormat="1" x14ac:dyDescent="0.2">
      <c r="A2580" s="46">
        <v>410000</v>
      </c>
      <c r="B2580" s="47" t="s">
        <v>87</v>
      </c>
      <c r="C2580" s="45">
        <f t="shared" ref="C2580" si="647">C2581+C2586+C2599</f>
        <v>5093700</v>
      </c>
      <c r="D2580" s="45">
        <f t="shared" ref="D2580" si="648">D2581+D2586+D2599</f>
        <v>0</v>
      </c>
    </row>
    <row r="2581" spans="1:4" s="30" customFormat="1" x14ac:dyDescent="0.2">
      <c r="A2581" s="46">
        <v>411000</v>
      </c>
      <c r="B2581" s="47" t="s">
        <v>204</v>
      </c>
      <c r="C2581" s="45">
        <f t="shared" ref="C2581" si="649">SUM(C2582:C2585)</f>
        <v>4335300</v>
      </c>
      <c r="D2581" s="45">
        <f t="shared" ref="D2581" si="650">SUM(D2582:D2585)</f>
        <v>0</v>
      </c>
    </row>
    <row r="2582" spans="1:4" s="30" customFormat="1" x14ac:dyDescent="0.2">
      <c r="A2582" s="48">
        <v>411100</v>
      </c>
      <c r="B2582" s="49" t="s">
        <v>88</v>
      </c>
      <c r="C2582" s="58">
        <v>3988000</v>
      </c>
      <c r="D2582" s="58">
        <v>0</v>
      </c>
    </row>
    <row r="2583" spans="1:4" s="30" customFormat="1" x14ac:dyDescent="0.2">
      <c r="A2583" s="48">
        <v>411200</v>
      </c>
      <c r="B2583" s="49" t="s">
        <v>217</v>
      </c>
      <c r="C2583" s="58">
        <v>176000</v>
      </c>
      <c r="D2583" s="58">
        <v>0</v>
      </c>
    </row>
    <row r="2584" spans="1:4" s="30" customFormat="1" ht="40.5" x14ac:dyDescent="0.2">
      <c r="A2584" s="48">
        <v>411300</v>
      </c>
      <c r="B2584" s="49" t="s">
        <v>89</v>
      </c>
      <c r="C2584" s="58">
        <v>114300</v>
      </c>
      <c r="D2584" s="58">
        <v>0</v>
      </c>
    </row>
    <row r="2585" spans="1:4" s="30" customFormat="1" x14ac:dyDescent="0.2">
      <c r="A2585" s="48">
        <v>411400</v>
      </c>
      <c r="B2585" s="49" t="s">
        <v>90</v>
      </c>
      <c r="C2585" s="58">
        <v>57000</v>
      </c>
      <c r="D2585" s="58">
        <v>0</v>
      </c>
    </row>
    <row r="2586" spans="1:4" s="30" customFormat="1" x14ac:dyDescent="0.2">
      <c r="A2586" s="46">
        <v>412000</v>
      </c>
      <c r="B2586" s="51" t="s">
        <v>209</v>
      </c>
      <c r="C2586" s="45">
        <f t="shared" ref="C2586" si="651">SUM(C2587:C2598)</f>
        <v>756400</v>
      </c>
      <c r="D2586" s="45">
        <f t="shared" ref="D2586" si="652">SUM(D2587:D2598)</f>
        <v>0</v>
      </c>
    </row>
    <row r="2587" spans="1:4" s="30" customFormat="1" x14ac:dyDescent="0.2">
      <c r="A2587" s="48">
        <v>412100</v>
      </c>
      <c r="B2587" s="49" t="s">
        <v>91</v>
      </c>
      <c r="C2587" s="58">
        <v>17100</v>
      </c>
      <c r="D2587" s="58">
        <v>0</v>
      </c>
    </row>
    <row r="2588" spans="1:4" s="30" customFormat="1" x14ac:dyDescent="0.2">
      <c r="A2588" s="48">
        <v>412200</v>
      </c>
      <c r="B2588" s="49" t="s">
        <v>218</v>
      </c>
      <c r="C2588" s="58">
        <v>328000</v>
      </c>
      <c r="D2588" s="58">
        <v>0</v>
      </c>
    </row>
    <row r="2589" spans="1:4" s="30" customFormat="1" x14ac:dyDescent="0.2">
      <c r="A2589" s="48">
        <v>412300</v>
      </c>
      <c r="B2589" s="49" t="s">
        <v>92</v>
      </c>
      <c r="C2589" s="58">
        <v>80200</v>
      </c>
      <c r="D2589" s="58">
        <v>0</v>
      </c>
    </row>
    <row r="2590" spans="1:4" s="30" customFormat="1" x14ac:dyDescent="0.2">
      <c r="A2590" s="48">
        <v>412500</v>
      </c>
      <c r="B2590" s="49" t="s">
        <v>94</v>
      </c>
      <c r="C2590" s="58">
        <v>45900</v>
      </c>
      <c r="D2590" s="58">
        <v>0</v>
      </c>
    </row>
    <row r="2591" spans="1:4" s="30" customFormat="1" x14ac:dyDescent="0.2">
      <c r="A2591" s="48">
        <v>412600</v>
      </c>
      <c r="B2591" s="49" t="s">
        <v>219</v>
      </c>
      <c r="C2591" s="58">
        <v>30000</v>
      </c>
      <c r="D2591" s="58">
        <v>0</v>
      </c>
    </row>
    <row r="2592" spans="1:4" s="30" customFormat="1" x14ac:dyDescent="0.2">
      <c r="A2592" s="48">
        <v>412700</v>
      </c>
      <c r="B2592" s="49" t="s">
        <v>206</v>
      </c>
      <c r="C2592" s="58">
        <v>210000</v>
      </c>
      <c r="D2592" s="58">
        <v>0</v>
      </c>
    </row>
    <row r="2593" spans="1:4" s="30" customFormat="1" x14ac:dyDescent="0.2">
      <c r="A2593" s="48">
        <v>412900</v>
      </c>
      <c r="B2593" s="49" t="s">
        <v>533</v>
      </c>
      <c r="C2593" s="58">
        <v>1000</v>
      </c>
      <c r="D2593" s="58">
        <v>0</v>
      </c>
    </row>
    <row r="2594" spans="1:4" s="30" customFormat="1" x14ac:dyDescent="0.2">
      <c r="A2594" s="48">
        <v>412900</v>
      </c>
      <c r="B2594" s="53" t="s">
        <v>301</v>
      </c>
      <c r="C2594" s="58">
        <v>29999.999999999996</v>
      </c>
      <c r="D2594" s="58">
        <v>0</v>
      </c>
    </row>
    <row r="2595" spans="1:4" s="30" customFormat="1" x14ac:dyDescent="0.2">
      <c r="A2595" s="48">
        <v>412900</v>
      </c>
      <c r="B2595" s="53" t="s">
        <v>319</v>
      </c>
      <c r="C2595" s="58">
        <v>1000</v>
      </c>
      <c r="D2595" s="58">
        <v>0</v>
      </c>
    </row>
    <row r="2596" spans="1:4" s="30" customFormat="1" x14ac:dyDescent="0.2">
      <c r="A2596" s="48">
        <v>412900</v>
      </c>
      <c r="B2596" s="53" t="s">
        <v>320</v>
      </c>
      <c r="C2596" s="58">
        <v>5000</v>
      </c>
      <c r="D2596" s="58">
        <v>0</v>
      </c>
    </row>
    <row r="2597" spans="1:4" s="30" customFormat="1" x14ac:dyDescent="0.2">
      <c r="A2597" s="48">
        <v>412900</v>
      </c>
      <c r="B2597" s="53" t="s">
        <v>321</v>
      </c>
      <c r="C2597" s="58">
        <v>7200</v>
      </c>
      <c r="D2597" s="58">
        <v>0</v>
      </c>
    </row>
    <row r="2598" spans="1:4" s="30" customFormat="1" x14ac:dyDescent="0.2">
      <c r="A2598" s="48">
        <v>412900</v>
      </c>
      <c r="B2598" s="49" t="s">
        <v>303</v>
      </c>
      <c r="C2598" s="58">
        <v>1000</v>
      </c>
      <c r="D2598" s="58">
        <v>0</v>
      </c>
    </row>
    <row r="2599" spans="1:4" s="55" customFormat="1" x14ac:dyDescent="0.2">
      <c r="A2599" s="46">
        <v>413000</v>
      </c>
      <c r="B2599" s="51" t="s">
        <v>210</v>
      </c>
      <c r="C2599" s="45">
        <f t="shared" ref="C2599" si="653">C2600</f>
        <v>2000</v>
      </c>
      <c r="D2599" s="45">
        <f t="shared" ref="D2599" si="654">D2600</f>
        <v>0</v>
      </c>
    </row>
    <row r="2600" spans="1:4" s="30" customFormat="1" x14ac:dyDescent="0.2">
      <c r="A2600" s="48">
        <v>413900</v>
      </c>
      <c r="B2600" s="49" t="s">
        <v>99</v>
      </c>
      <c r="C2600" s="58">
        <v>2000</v>
      </c>
      <c r="D2600" s="58">
        <v>0</v>
      </c>
    </row>
    <row r="2601" spans="1:4" s="30" customFormat="1" x14ac:dyDescent="0.2">
      <c r="A2601" s="46">
        <v>510000</v>
      </c>
      <c r="B2601" s="51" t="s">
        <v>153</v>
      </c>
      <c r="C2601" s="45">
        <f>C2602+C2607+C2605</f>
        <v>44400</v>
      </c>
      <c r="D2601" s="45">
        <f>D2602+D2607+D2605</f>
        <v>0</v>
      </c>
    </row>
    <row r="2602" spans="1:4" s="30" customFormat="1" x14ac:dyDescent="0.2">
      <c r="A2602" s="46">
        <v>511000</v>
      </c>
      <c r="B2602" s="51" t="s">
        <v>154</v>
      </c>
      <c r="C2602" s="45">
        <f>SUM(C2603:C2604)</f>
        <v>35000</v>
      </c>
      <c r="D2602" s="45">
        <f>SUM(D2603:D2604)</f>
        <v>0</v>
      </c>
    </row>
    <row r="2603" spans="1:4" s="30" customFormat="1" x14ac:dyDescent="0.2">
      <c r="A2603" s="48">
        <v>511200</v>
      </c>
      <c r="B2603" s="49" t="s">
        <v>156</v>
      </c>
      <c r="C2603" s="58">
        <v>5000</v>
      </c>
      <c r="D2603" s="58">
        <v>0</v>
      </c>
    </row>
    <row r="2604" spans="1:4" s="30" customFormat="1" x14ac:dyDescent="0.2">
      <c r="A2604" s="48">
        <v>511300</v>
      </c>
      <c r="B2604" s="49" t="s">
        <v>157</v>
      </c>
      <c r="C2604" s="58">
        <v>30000</v>
      </c>
      <c r="D2604" s="58">
        <v>0</v>
      </c>
    </row>
    <row r="2605" spans="1:4" s="55" customFormat="1" x14ac:dyDescent="0.2">
      <c r="A2605" s="46">
        <v>513000</v>
      </c>
      <c r="B2605" s="51" t="s">
        <v>162</v>
      </c>
      <c r="C2605" s="45">
        <f t="shared" ref="C2605" si="655">C2606</f>
        <v>7500</v>
      </c>
      <c r="D2605" s="45">
        <f t="shared" ref="D2605" si="656">D2606</f>
        <v>0</v>
      </c>
    </row>
    <row r="2606" spans="1:4" s="30" customFormat="1" x14ac:dyDescent="0.2">
      <c r="A2606" s="56">
        <v>513700</v>
      </c>
      <c r="B2606" s="49" t="s">
        <v>336</v>
      </c>
      <c r="C2606" s="58">
        <v>7500</v>
      </c>
      <c r="D2606" s="58">
        <v>0</v>
      </c>
    </row>
    <row r="2607" spans="1:4" s="55" customFormat="1" x14ac:dyDescent="0.2">
      <c r="A2607" s="46">
        <v>516000</v>
      </c>
      <c r="B2607" s="51" t="s">
        <v>164</v>
      </c>
      <c r="C2607" s="45">
        <f t="shared" ref="C2607" si="657">C2608</f>
        <v>1900</v>
      </c>
      <c r="D2607" s="45">
        <f t="shared" ref="D2607" si="658">D2608</f>
        <v>0</v>
      </c>
    </row>
    <row r="2608" spans="1:4" s="30" customFormat="1" x14ac:dyDescent="0.2">
      <c r="A2608" s="48">
        <v>516100</v>
      </c>
      <c r="B2608" s="49" t="s">
        <v>164</v>
      </c>
      <c r="C2608" s="58">
        <v>1900</v>
      </c>
      <c r="D2608" s="58">
        <v>0</v>
      </c>
    </row>
    <row r="2609" spans="1:4" s="55" customFormat="1" x14ac:dyDescent="0.2">
      <c r="A2609" s="46">
        <v>630000</v>
      </c>
      <c r="B2609" s="51" t="s">
        <v>194</v>
      </c>
      <c r="C2609" s="45">
        <f>C2610+C2612</f>
        <v>125000</v>
      </c>
      <c r="D2609" s="45">
        <f>D2610+D2612</f>
        <v>8000000</v>
      </c>
    </row>
    <row r="2610" spans="1:4" s="55" customFormat="1" x14ac:dyDescent="0.2">
      <c r="A2610" s="46">
        <v>631000</v>
      </c>
      <c r="B2610" s="51" t="s">
        <v>126</v>
      </c>
      <c r="C2610" s="45">
        <f>0+C2611</f>
        <v>0</v>
      </c>
      <c r="D2610" s="45">
        <f>0+D2611</f>
        <v>8000000</v>
      </c>
    </row>
    <row r="2611" spans="1:4" s="30" customFormat="1" x14ac:dyDescent="0.2">
      <c r="A2611" s="56">
        <v>631200</v>
      </c>
      <c r="B2611" s="49" t="s">
        <v>197</v>
      </c>
      <c r="C2611" s="58">
        <v>0</v>
      </c>
      <c r="D2611" s="58">
        <v>8000000</v>
      </c>
    </row>
    <row r="2612" spans="1:4" s="55" customFormat="1" x14ac:dyDescent="0.2">
      <c r="A2612" s="46">
        <v>638000</v>
      </c>
      <c r="B2612" s="51" t="s">
        <v>127</v>
      </c>
      <c r="C2612" s="45">
        <f t="shared" ref="C2612" si="659">C2613</f>
        <v>125000</v>
      </c>
      <c r="D2612" s="45">
        <f t="shared" ref="D2612" si="660">D2613</f>
        <v>0</v>
      </c>
    </row>
    <row r="2613" spans="1:4" s="30" customFormat="1" x14ac:dyDescent="0.2">
      <c r="A2613" s="48">
        <v>638100</v>
      </c>
      <c r="B2613" s="49" t="s">
        <v>199</v>
      </c>
      <c r="C2613" s="58">
        <v>125000</v>
      </c>
      <c r="D2613" s="58">
        <v>0</v>
      </c>
    </row>
    <row r="2614" spans="1:4" s="30" customFormat="1" x14ac:dyDescent="0.2">
      <c r="A2614" s="89"/>
      <c r="B2614" s="83" t="s">
        <v>236</v>
      </c>
      <c r="C2614" s="87">
        <f>C2580+C2601+C2609</f>
        <v>5263100</v>
      </c>
      <c r="D2614" s="87">
        <f>D2580+D2601+D2609</f>
        <v>8000000</v>
      </c>
    </row>
    <row r="2615" spans="1:4" s="30" customFormat="1" x14ac:dyDescent="0.2">
      <c r="A2615" s="66"/>
      <c r="B2615" s="44"/>
      <c r="C2615" s="67"/>
      <c r="D2615" s="67"/>
    </row>
    <row r="2616" spans="1:4" s="30" customFormat="1" x14ac:dyDescent="0.2">
      <c r="A2616" s="43"/>
      <c r="B2616" s="44"/>
      <c r="C2616" s="50"/>
      <c r="D2616" s="50"/>
    </row>
    <row r="2617" spans="1:4" s="30" customFormat="1" x14ac:dyDescent="0.2">
      <c r="A2617" s="48" t="s">
        <v>633</v>
      </c>
      <c r="B2617" s="51"/>
      <c r="C2617" s="50"/>
      <c r="D2617" s="50"/>
    </row>
    <row r="2618" spans="1:4" s="30" customFormat="1" x14ac:dyDescent="0.2">
      <c r="A2618" s="48" t="s">
        <v>249</v>
      </c>
      <c r="B2618" s="51"/>
      <c r="C2618" s="50"/>
      <c r="D2618" s="50"/>
    </row>
    <row r="2619" spans="1:4" s="30" customFormat="1" x14ac:dyDescent="0.2">
      <c r="A2619" s="48" t="s">
        <v>401</v>
      </c>
      <c r="B2619" s="51"/>
      <c r="C2619" s="50"/>
      <c r="D2619" s="50"/>
    </row>
    <row r="2620" spans="1:4" s="30" customFormat="1" x14ac:dyDescent="0.2">
      <c r="A2620" s="48" t="s">
        <v>532</v>
      </c>
      <c r="B2620" s="51"/>
      <c r="C2620" s="50"/>
      <c r="D2620" s="50"/>
    </row>
    <row r="2621" spans="1:4" s="30" customFormat="1" x14ac:dyDescent="0.2">
      <c r="A2621" s="48"/>
      <c r="B2621" s="79"/>
      <c r="C2621" s="67"/>
      <c r="D2621" s="67"/>
    </row>
    <row r="2622" spans="1:4" s="30" customFormat="1" x14ac:dyDescent="0.2">
      <c r="A2622" s="46">
        <v>410000</v>
      </c>
      <c r="B2622" s="47" t="s">
        <v>87</v>
      </c>
      <c r="C2622" s="45">
        <f t="shared" ref="C2622" si="661">C2623+C2628+C2640</f>
        <v>1741300</v>
      </c>
      <c r="D2622" s="45">
        <f t="shared" ref="D2622" si="662">D2623+D2628+D2640</f>
        <v>0</v>
      </c>
    </row>
    <row r="2623" spans="1:4" s="30" customFormat="1" x14ac:dyDescent="0.2">
      <c r="A2623" s="46">
        <v>411000</v>
      </c>
      <c r="B2623" s="47" t="s">
        <v>204</v>
      </c>
      <c r="C2623" s="45">
        <f t="shared" ref="C2623" si="663">SUM(C2624:C2627)</f>
        <v>1460000</v>
      </c>
      <c r="D2623" s="45">
        <f t="shared" ref="D2623" si="664">SUM(D2624:D2627)</f>
        <v>0</v>
      </c>
    </row>
    <row r="2624" spans="1:4" s="30" customFormat="1" x14ac:dyDescent="0.2">
      <c r="A2624" s="48">
        <v>411100</v>
      </c>
      <c r="B2624" s="49" t="s">
        <v>88</v>
      </c>
      <c r="C2624" s="58">
        <v>1310000</v>
      </c>
      <c r="D2624" s="58">
        <v>0</v>
      </c>
    </row>
    <row r="2625" spans="1:4" s="30" customFormat="1" x14ac:dyDescent="0.2">
      <c r="A2625" s="48">
        <v>411200</v>
      </c>
      <c r="B2625" s="49" t="s">
        <v>217</v>
      </c>
      <c r="C2625" s="58">
        <v>105000</v>
      </c>
      <c r="D2625" s="58">
        <v>0</v>
      </c>
    </row>
    <row r="2626" spans="1:4" s="30" customFormat="1" ht="40.5" x14ac:dyDescent="0.2">
      <c r="A2626" s="48">
        <v>411300</v>
      </c>
      <c r="B2626" s="49" t="s">
        <v>89</v>
      </c>
      <c r="C2626" s="58">
        <v>30000</v>
      </c>
      <c r="D2626" s="58">
        <v>0</v>
      </c>
    </row>
    <row r="2627" spans="1:4" s="30" customFormat="1" x14ac:dyDescent="0.2">
      <c r="A2627" s="48">
        <v>411400</v>
      </c>
      <c r="B2627" s="49" t="s">
        <v>90</v>
      </c>
      <c r="C2627" s="58">
        <v>15000</v>
      </c>
      <c r="D2627" s="58">
        <v>0</v>
      </c>
    </row>
    <row r="2628" spans="1:4" s="30" customFormat="1" x14ac:dyDescent="0.2">
      <c r="A2628" s="46">
        <v>412000</v>
      </c>
      <c r="B2628" s="51" t="s">
        <v>209</v>
      </c>
      <c r="C2628" s="45">
        <f t="shared" ref="C2628" si="665">SUM(C2629:C2639)</f>
        <v>280100</v>
      </c>
      <c r="D2628" s="45">
        <f t="shared" ref="D2628" si="666">SUM(D2629:D2639)</f>
        <v>0</v>
      </c>
    </row>
    <row r="2629" spans="1:4" s="30" customFormat="1" x14ac:dyDescent="0.2">
      <c r="A2629" s="48">
        <v>412200</v>
      </c>
      <c r="B2629" s="49" t="s">
        <v>218</v>
      </c>
      <c r="C2629" s="58">
        <v>154000</v>
      </c>
      <c r="D2629" s="58">
        <v>0</v>
      </c>
    </row>
    <row r="2630" spans="1:4" s="30" customFormat="1" x14ac:dyDescent="0.2">
      <c r="A2630" s="48">
        <v>412300</v>
      </c>
      <c r="B2630" s="49" t="s">
        <v>92</v>
      </c>
      <c r="C2630" s="58">
        <v>20099.999999999996</v>
      </c>
      <c r="D2630" s="58">
        <v>0</v>
      </c>
    </row>
    <row r="2631" spans="1:4" s="30" customFormat="1" x14ac:dyDescent="0.2">
      <c r="A2631" s="48">
        <v>412500</v>
      </c>
      <c r="B2631" s="49" t="s">
        <v>94</v>
      </c>
      <c r="C2631" s="58">
        <v>5100.0000000000018</v>
      </c>
      <c r="D2631" s="58">
        <v>0</v>
      </c>
    </row>
    <row r="2632" spans="1:4" s="30" customFormat="1" x14ac:dyDescent="0.2">
      <c r="A2632" s="48">
        <v>412600</v>
      </c>
      <c r="B2632" s="49" t="s">
        <v>219</v>
      </c>
      <c r="C2632" s="58">
        <v>7500</v>
      </c>
      <c r="D2632" s="58">
        <v>0</v>
      </c>
    </row>
    <row r="2633" spans="1:4" s="30" customFormat="1" x14ac:dyDescent="0.2">
      <c r="A2633" s="48">
        <v>412700</v>
      </c>
      <c r="B2633" s="49" t="s">
        <v>206</v>
      </c>
      <c r="C2633" s="58">
        <v>75000</v>
      </c>
      <c r="D2633" s="58">
        <v>0</v>
      </c>
    </row>
    <row r="2634" spans="1:4" s="30" customFormat="1" x14ac:dyDescent="0.2">
      <c r="A2634" s="48">
        <v>412900</v>
      </c>
      <c r="B2634" s="49" t="s">
        <v>533</v>
      </c>
      <c r="C2634" s="58">
        <v>1000</v>
      </c>
      <c r="D2634" s="58">
        <v>0</v>
      </c>
    </row>
    <row r="2635" spans="1:4" s="30" customFormat="1" x14ac:dyDescent="0.2">
      <c r="A2635" s="48">
        <v>412900</v>
      </c>
      <c r="B2635" s="49" t="s">
        <v>301</v>
      </c>
      <c r="C2635" s="58">
        <v>2000</v>
      </c>
      <c r="D2635" s="58">
        <v>0</v>
      </c>
    </row>
    <row r="2636" spans="1:4" s="30" customFormat="1" x14ac:dyDescent="0.2">
      <c r="A2636" s="48">
        <v>412900</v>
      </c>
      <c r="B2636" s="53" t="s">
        <v>319</v>
      </c>
      <c r="C2636" s="58">
        <v>400</v>
      </c>
      <c r="D2636" s="58">
        <v>0</v>
      </c>
    </row>
    <row r="2637" spans="1:4" s="30" customFormat="1" x14ac:dyDescent="0.2">
      <c r="A2637" s="48">
        <v>412900</v>
      </c>
      <c r="B2637" s="53" t="s">
        <v>320</v>
      </c>
      <c r="C2637" s="58">
        <v>1000</v>
      </c>
      <c r="D2637" s="58">
        <v>0</v>
      </c>
    </row>
    <row r="2638" spans="1:4" s="30" customFormat="1" x14ac:dyDescent="0.2">
      <c r="A2638" s="48">
        <v>412900</v>
      </c>
      <c r="B2638" s="53" t="s">
        <v>321</v>
      </c>
      <c r="C2638" s="58">
        <v>2999.9999999999995</v>
      </c>
      <c r="D2638" s="58">
        <v>0</v>
      </c>
    </row>
    <row r="2639" spans="1:4" s="30" customFormat="1" x14ac:dyDescent="0.2">
      <c r="A2639" s="48">
        <v>412900</v>
      </c>
      <c r="B2639" s="49" t="s">
        <v>303</v>
      </c>
      <c r="C2639" s="58">
        <v>11000</v>
      </c>
      <c r="D2639" s="58">
        <v>0</v>
      </c>
    </row>
    <row r="2640" spans="1:4" s="55" customFormat="1" x14ac:dyDescent="0.2">
      <c r="A2640" s="46">
        <v>413000</v>
      </c>
      <c r="B2640" s="51" t="s">
        <v>210</v>
      </c>
      <c r="C2640" s="45">
        <f t="shared" ref="C2640" si="667">C2641</f>
        <v>1200</v>
      </c>
      <c r="D2640" s="45">
        <f t="shared" ref="D2640" si="668">D2641</f>
        <v>0</v>
      </c>
    </row>
    <row r="2641" spans="1:4" s="30" customFormat="1" x14ac:dyDescent="0.2">
      <c r="A2641" s="48">
        <v>413900</v>
      </c>
      <c r="B2641" s="49" t="s">
        <v>99</v>
      </c>
      <c r="C2641" s="58">
        <v>1200</v>
      </c>
      <c r="D2641" s="58">
        <v>0</v>
      </c>
    </row>
    <row r="2642" spans="1:4" s="55" customFormat="1" x14ac:dyDescent="0.2">
      <c r="A2642" s="46">
        <v>510000</v>
      </c>
      <c r="B2642" s="51" t="s">
        <v>153</v>
      </c>
      <c r="C2642" s="45">
        <f>C2643+C2646+0</f>
        <v>46500</v>
      </c>
      <c r="D2642" s="45">
        <f>D2643+D2646+0</f>
        <v>0</v>
      </c>
    </row>
    <row r="2643" spans="1:4" s="30" customFormat="1" x14ac:dyDescent="0.2">
      <c r="A2643" s="46">
        <v>511000</v>
      </c>
      <c r="B2643" s="51" t="s">
        <v>154</v>
      </c>
      <c r="C2643" s="45">
        <f t="shared" ref="C2643" si="669">SUM(C2644:C2645)</f>
        <v>45000</v>
      </c>
      <c r="D2643" s="45">
        <f t="shared" ref="D2643" si="670">SUM(D2644:D2645)</f>
        <v>0</v>
      </c>
    </row>
    <row r="2644" spans="1:4" s="30" customFormat="1" x14ac:dyDescent="0.2">
      <c r="A2644" s="48">
        <v>511200</v>
      </c>
      <c r="B2644" s="49" t="s">
        <v>156</v>
      </c>
      <c r="C2644" s="58">
        <v>40000</v>
      </c>
      <c r="D2644" s="58">
        <v>0</v>
      </c>
    </row>
    <row r="2645" spans="1:4" s="30" customFormat="1" x14ac:dyDescent="0.2">
      <c r="A2645" s="48">
        <v>511300</v>
      </c>
      <c r="B2645" s="49" t="s">
        <v>157</v>
      </c>
      <c r="C2645" s="58">
        <v>5000</v>
      </c>
      <c r="D2645" s="58">
        <v>0</v>
      </c>
    </row>
    <row r="2646" spans="1:4" s="55" customFormat="1" x14ac:dyDescent="0.2">
      <c r="A2646" s="46">
        <v>516000</v>
      </c>
      <c r="B2646" s="51" t="s">
        <v>164</v>
      </c>
      <c r="C2646" s="45">
        <f t="shared" ref="C2646" si="671">C2647</f>
        <v>1500</v>
      </c>
      <c r="D2646" s="45">
        <f t="shared" ref="D2646" si="672">D2647</f>
        <v>0</v>
      </c>
    </row>
    <row r="2647" spans="1:4" s="30" customFormat="1" x14ac:dyDescent="0.2">
      <c r="A2647" s="48">
        <v>516100</v>
      </c>
      <c r="B2647" s="49" t="s">
        <v>164</v>
      </c>
      <c r="C2647" s="58">
        <v>1500</v>
      </c>
      <c r="D2647" s="58">
        <v>0</v>
      </c>
    </row>
    <row r="2648" spans="1:4" s="55" customFormat="1" x14ac:dyDescent="0.2">
      <c r="A2648" s="46">
        <v>630000</v>
      </c>
      <c r="B2648" s="51" t="s">
        <v>194</v>
      </c>
      <c r="C2648" s="45">
        <f>C2649+C2651</f>
        <v>31000</v>
      </c>
      <c r="D2648" s="45">
        <f>D2649+D2651</f>
        <v>673200</v>
      </c>
    </row>
    <row r="2649" spans="1:4" s="55" customFormat="1" x14ac:dyDescent="0.2">
      <c r="A2649" s="46">
        <v>631000</v>
      </c>
      <c r="B2649" s="51" t="s">
        <v>126</v>
      </c>
      <c r="C2649" s="45">
        <f>0+C2650</f>
        <v>0</v>
      </c>
      <c r="D2649" s="45">
        <f>0+D2650</f>
        <v>673200</v>
      </c>
    </row>
    <row r="2650" spans="1:4" s="30" customFormat="1" x14ac:dyDescent="0.2">
      <c r="A2650" s="56">
        <v>631200</v>
      </c>
      <c r="B2650" s="49" t="s">
        <v>197</v>
      </c>
      <c r="C2650" s="58">
        <v>0</v>
      </c>
      <c r="D2650" s="58">
        <v>673200</v>
      </c>
    </row>
    <row r="2651" spans="1:4" s="55" customFormat="1" x14ac:dyDescent="0.2">
      <c r="A2651" s="46">
        <v>638000</v>
      </c>
      <c r="B2651" s="51" t="s">
        <v>127</v>
      </c>
      <c r="C2651" s="45">
        <f t="shared" ref="C2651" si="673">C2652</f>
        <v>31000</v>
      </c>
      <c r="D2651" s="45">
        <f t="shared" ref="D2651" si="674">D2652</f>
        <v>0</v>
      </c>
    </row>
    <row r="2652" spans="1:4" s="30" customFormat="1" x14ac:dyDescent="0.2">
      <c r="A2652" s="48">
        <v>638100</v>
      </c>
      <c r="B2652" s="49" t="s">
        <v>199</v>
      </c>
      <c r="C2652" s="58">
        <v>31000</v>
      </c>
      <c r="D2652" s="58">
        <v>0</v>
      </c>
    </row>
    <row r="2653" spans="1:4" s="30" customFormat="1" x14ac:dyDescent="0.2">
      <c r="A2653" s="89"/>
      <c r="B2653" s="83" t="s">
        <v>236</v>
      </c>
      <c r="C2653" s="87">
        <f>C2622+C2642+C2648</f>
        <v>1818800</v>
      </c>
      <c r="D2653" s="87">
        <f>D2622+D2642+D2648</f>
        <v>673200</v>
      </c>
    </row>
    <row r="2654" spans="1:4" s="30" customFormat="1" x14ac:dyDescent="0.2">
      <c r="A2654" s="66"/>
      <c r="B2654" s="44"/>
      <c r="C2654" s="67"/>
      <c r="D2654" s="67"/>
    </row>
    <row r="2655" spans="1:4" s="30" customFormat="1" x14ac:dyDescent="0.2">
      <c r="A2655" s="43"/>
      <c r="B2655" s="44"/>
      <c r="C2655" s="50"/>
      <c r="D2655" s="50"/>
    </row>
    <row r="2656" spans="1:4" s="30" customFormat="1" x14ac:dyDescent="0.2">
      <c r="A2656" s="48" t="s">
        <v>634</v>
      </c>
      <c r="B2656" s="51"/>
      <c r="C2656" s="50"/>
      <c r="D2656" s="50"/>
    </row>
    <row r="2657" spans="1:4" s="30" customFormat="1" x14ac:dyDescent="0.2">
      <c r="A2657" s="48" t="s">
        <v>249</v>
      </c>
      <c r="B2657" s="51"/>
      <c r="C2657" s="50"/>
      <c r="D2657" s="50"/>
    </row>
    <row r="2658" spans="1:4" s="30" customFormat="1" x14ac:dyDescent="0.2">
      <c r="A2658" s="48" t="s">
        <v>402</v>
      </c>
      <c r="B2658" s="51"/>
      <c r="C2658" s="50"/>
      <c r="D2658" s="50"/>
    </row>
    <row r="2659" spans="1:4" s="30" customFormat="1" x14ac:dyDescent="0.2">
      <c r="A2659" s="48" t="s">
        <v>532</v>
      </c>
      <c r="B2659" s="51"/>
      <c r="C2659" s="50"/>
      <c r="D2659" s="50"/>
    </row>
    <row r="2660" spans="1:4" s="30" customFormat="1" x14ac:dyDescent="0.2">
      <c r="A2660" s="48"/>
      <c r="B2660" s="79"/>
      <c r="C2660" s="67"/>
      <c r="D2660" s="67"/>
    </row>
    <row r="2661" spans="1:4" s="30" customFormat="1" x14ac:dyDescent="0.2">
      <c r="A2661" s="46">
        <v>410000</v>
      </c>
      <c r="B2661" s="47" t="s">
        <v>87</v>
      </c>
      <c r="C2661" s="45">
        <f>C2662+C2667+C2679</f>
        <v>2323700</v>
      </c>
      <c r="D2661" s="45">
        <f>D2662+D2667+D2679</f>
        <v>0</v>
      </c>
    </row>
    <row r="2662" spans="1:4" s="30" customFormat="1" x14ac:dyDescent="0.2">
      <c r="A2662" s="46">
        <v>411000</v>
      </c>
      <c r="B2662" s="47" t="s">
        <v>204</v>
      </c>
      <c r="C2662" s="45">
        <f t="shared" ref="C2662" si="675">SUM(C2663:C2666)</f>
        <v>1874900</v>
      </c>
      <c r="D2662" s="45">
        <f t="shared" ref="D2662" si="676">SUM(D2663:D2666)</f>
        <v>0</v>
      </c>
    </row>
    <row r="2663" spans="1:4" s="30" customFormat="1" x14ac:dyDescent="0.2">
      <c r="A2663" s="48">
        <v>411100</v>
      </c>
      <c r="B2663" s="49" t="s">
        <v>88</v>
      </c>
      <c r="C2663" s="58">
        <v>1762100</v>
      </c>
      <c r="D2663" s="58">
        <v>0</v>
      </c>
    </row>
    <row r="2664" spans="1:4" s="30" customFormat="1" x14ac:dyDescent="0.2">
      <c r="A2664" s="48">
        <v>411200</v>
      </c>
      <c r="B2664" s="49" t="s">
        <v>217</v>
      </c>
      <c r="C2664" s="58">
        <v>59900</v>
      </c>
      <c r="D2664" s="58">
        <v>0</v>
      </c>
    </row>
    <row r="2665" spans="1:4" s="30" customFormat="1" ht="40.5" x14ac:dyDescent="0.2">
      <c r="A2665" s="48">
        <v>411300</v>
      </c>
      <c r="B2665" s="49" t="s">
        <v>89</v>
      </c>
      <c r="C2665" s="58">
        <v>22900</v>
      </c>
      <c r="D2665" s="58">
        <v>0</v>
      </c>
    </row>
    <row r="2666" spans="1:4" s="30" customFormat="1" x14ac:dyDescent="0.2">
      <c r="A2666" s="48">
        <v>411400</v>
      </c>
      <c r="B2666" s="49" t="s">
        <v>90</v>
      </c>
      <c r="C2666" s="58">
        <v>30000</v>
      </c>
      <c r="D2666" s="58">
        <v>0</v>
      </c>
    </row>
    <row r="2667" spans="1:4" s="30" customFormat="1" x14ac:dyDescent="0.2">
      <c r="A2667" s="46">
        <v>412000</v>
      </c>
      <c r="B2667" s="51" t="s">
        <v>209</v>
      </c>
      <c r="C2667" s="45">
        <f>SUM(C2668:C2678)</f>
        <v>447800</v>
      </c>
      <c r="D2667" s="45">
        <f>SUM(D2668:D2678)</f>
        <v>0</v>
      </c>
    </row>
    <row r="2668" spans="1:4" s="30" customFormat="1" x14ac:dyDescent="0.2">
      <c r="A2668" s="56">
        <v>412100</v>
      </c>
      <c r="B2668" s="49" t="s">
        <v>91</v>
      </c>
      <c r="C2668" s="58">
        <v>30999.999999999996</v>
      </c>
      <c r="D2668" s="58">
        <v>0</v>
      </c>
    </row>
    <row r="2669" spans="1:4" s="30" customFormat="1" x14ac:dyDescent="0.2">
      <c r="A2669" s="48">
        <v>412200</v>
      </c>
      <c r="B2669" s="49" t="s">
        <v>218</v>
      </c>
      <c r="C2669" s="58">
        <v>200000</v>
      </c>
      <c r="D2669" s="58">
        <v>0</v>
      </c>
    </row>
    <row r="2670" spans="1:4" s="30" customFormat="1" x14ac:dyDescent="0.2">
      <c r="A2670" s="48">
        <v>412300</v>
      </c>
      <c r="B2670" s="49" t="s">
        <v>92</v>
      </c>
      <c r="C2670" s="58">
        <v>48000</v>
      </c>
      <c r="D2670" s="58">
        <v>0</v>
      </c>
    </row>
    <row r="2671" spans="1:4" s="30" customFormat="1" x14ac:dyDescent="0.2">
      <c r="A2671" s="48">
        <v>412500</v>
      </c>
      <c r="B2671" s="49" t="s">
        <v>94</v>
      </c>
      <c r="C2671" s="58">
        <v>10100</v>
      </c>
      <c r="D2671" s="58">
        <v>0</v>
      </c>
    </row>
    <row r="2672" spans="1:4" s="30" customFormat="1" x14ac:dyDescent="0.2">
      <c r="A2672" s="48">
        <v>412600</v>
      </c>
      <c r="B2672" s="49" t="s">
        <v>219</v>
      </c>
      <c r="C2672" s="58">
        <v>11000</v>
      </c>
      <c r="D2672" s="58">
        <v>0</v>
      </c>
    </row>
    <row r="2673" spans="1:4" s="30" customFormat="1" x14ac:dyDescent="0.2">
      <c r="A2673" s="48">
        <v>412700</v>
      </c>
      <c r="B2673" s="49" t="s">
        <v>206</v>
      </c>
      <c r="C2673" s="58">
        <v>127000</v>
      </c>
      <c r="D2673" s="58">
        <v>0</v>
      </c>
    </row>
    <row r="2674" spans="1:4" s="30" customFormat="1" x14ac:dyDescent="0.2">
      <c r="A2674" s="48">
        <v>412900</v>
      </c>
      <c r="B2674" s="53" t="s">
        <v>301</v>
      </c>
      <c r="C2674" s="58">
        <v>11000</v>
      </c>
      <c r="D2674" s="58">
        <v>0</v>
      </c>
    </row>
    <row r="2675" spans="1:4" s="30" customFormat="1" x14ac:dyDescent="0.2">
      <c r="A2675" s="48">
        <v>412900</v>
      </c>
      <c r="B2675" s="53" t="s">
        <v>319</v>
      </c>
      <c r="C2675" s="58">
        <v>1000</v>
      </c>
      <c r="D2675" s="58">
        <v>0</v>
      </c>
    </row>
    <row r="2676" spans="1:4" s="30" customFormat="1" x14ac:dyDescent="0.2">
      <c r="A2676" s="48">
        <v>412900</v>
      </c>
      <c r="B2676" s="53" t="s">
        <v>320</v>
      </c>
      <c r="C2676" s="58">
        <v>500</v>
      </c>
      <c r="D2676" s="58">
        <v>0</v>
      </c>
    </row>
    <row r="2677" spans="1:4" s="30" customFormat="1" x14ac:dyDescent="0.2">
      <c r="A2677" s="48">
        <v>412900</v>
      </c>
      <c r="B2677" s="53" t="s">
        <v>321</v>
      </c>
      <c r="C2677" s="58">
        <v>4100</v>
      </c>
      <c r="D2677" s="58">
        <v>0</v>
      </c>
    </row>
    <row r="2678" spans="1:4" s="30" customFormat="1" x14ac:dyDescent="0.2">
      <c r="A2678" s="48">
        <v>412900</v>
      </c>
      <c r="B2678" s="53" t="s">
        <v>303</v>
      </c>
      <c r="C2678" s="58">
        <v>4100</v>
      </c>
      <c r="D2678" s="58">
        <v>0</v>
      </c>
    </row>
    <row r="2679" spans="1:4" s="55" customFormat="1" x14ac:dyDescent="0.2">
      <c r="A2679" s="46">
        <v>413000</v>
      </c>
      <c r="B2679" s="51" t="s">
        <v>210</v>
      </c>
      <c r="C2679" s="45">
        <f t="shared" ref="C2679" si="677">C2680</f>
        <v>1000</v>
      </c>
      <c r="D2679" s="45">
        <f t="shared" ref="D2679" si="678">D2680</f>
        <v>0</v>
      </c>
    </row>
    <row r="2680" spans="1:4" s="30" customFormat="1" x14ac:dyDescent="0.2">
      <c r="A2680" s="48">
        <v>413900</v>
      </c>
      <c r="B2680" s="49" t="s">
        <v>99</v>
      </c>
      <c r="C2680" s="58">
        <v>1000</v>
      </c>
      <c r="D2680" s="58">
        <v>0</v>
      </c>
    </row>
    <row r="2681" spans="1:4" s="30" customFormat="1" x14ac:dyDescent="0.2">
      <c r="A2681" s="46">
        <v>510000</v>
      </c>
      <c r="B2681" s="51" t="s">
        <v>153</v>
      </c>
      <c r="C2681" s="45">
        <f>C2682+C2684+0</f>
        <v>8000</v>
      </c>
      <c r="D2681" s="45">
        <f>D2682+D2684+0</f>
        <v>0</v>
      </c>
    </row>
    <row r="2682" spans="1:4" s="30" customFormat="1" x14ac:dyDescent="0.2">
      <c r="A2682" s="46">
        <v>511000</v>
      </c>
      <c r="B2682" s="51" t="s">
        <v>154</v>
      </c>
      <c r="C2682" s="45">
        <f>SUM(C2683:C2683)</f>
        <v>5000</v>
      </c>
      <c r="D2682" s="45">
        <f>SUM(D2683:D2683)</f>
        <v>0</v>
      </c>
    </row>
    <row r="2683" spans="1:4" s="30" customFormat="1" x14ac:dyDescent="0.2">
      <c r="A2683" s="48">
        <v>511300</v>
      </c>
      <c r="B2683" s="49" t="s">
        <v>157</v>
      </c>
      <c r="C2683" s="58">
        <v>5000</v>
      </c>
      <c r="D2683" s="58">
        <v>0</v>
      </c>
    </row>
    <row r="2684" spans="1:4" s="30" customFormat="1" x14ac:dyDescent="0.2">
      <c r="A2684" s="46">
        <v>516000</v>
      </c>
      <c r="B2684" s="51" t="s">
        <v>164</v>
      </c>
      <c r="C2684" s="45">
        <f t="shared" ref="C2684" si="679">C2685</f>
        <v>3000</v>
      </c>
      <c r="D2684" s="45">
        <f t="shared" ref="D2684" si="680">D2685</f>
        <v>0</v>
      </c>
    </row>
    <row r="2685" spans="1:4" s="30" customFormat="1" x14ac:dyDescent="0.2">
      <c r="A2685" s="48">
        <v>516100</v>
      </c>
      <c r="B2685" s="49" t="s">
        <v>164</v>
      </c>
      <c r="C2685" s="58">
        <v>3000</v>
      </c>
      <c r="D2685" s="58">
        <v>0</v>
      </c>
    </row>
    <row r="2686" spans="1:4" s="55" customFormat="1" x14ac:dyDescent="0.2">
      <c r="A2686" s="46">
        <v>630000</v>
      </c>
      <c r="B2686" s="51" t="s">
        <v>194</v>
      </c>
      <c r="C2686" s="45">
        <f>C2687+C2689</f>
        <v>40000</v>
      </c>
      <c r="D2686" s="45">
        <f>D2687+D2689</f>
        <v>1200000</v>
      </c>
    </row>
    <row r="2687" spans="1:4" s="55" customFormat="1" x14ac:dyDescent="0.2">
      <c r="A2687" s="46">
        <v>631000</v>
      </c>
      <c r="B2687" s="51" t="s">
        <v>126</v>
      </c>
      <c r="C2687" s="45">
        <f>0</f>
        <v>0</v>
      </c>
      <c r="D2687" s="45">
        <f>D2688</f>
        <v>1200000</v>
      </c>
    </row>
    <row r="2688" spans="1:4" s="30" customFormat="1" x14ac:dyDescent="0.2">
      <c r="A2688" s="56">
        <v>631200</v>
      </c>
      <c r="B2688" s="49" t="s">
        <v>197</v>
      </c>
      <c r="C2688" s="58">
        <v>0</v>
      </c>
      <c r="D2688" s="58">
        <v>1200000</v>
      </c>
    </row>
    <row r="2689" spans="1:4" s="55" customFormat="1" x14ac:dyDescent="0.2">
      <c r="A2689" s="46">
        <v>638000</v>
      </c>
      <c r="B2689" s="51" t="s">
        <v>127</v>
      </c>
      <c r="C2689" s="45">
        <f t="shared" ref="C2689" si="681">C2690</f>
        <v>40000</v>
      </c>
      <c r="D2689" s="45">
        <f t="shared" ref="D2689" si="682">D2690</f>
        <v>0</v>
      </c>
    </row>
    <row r="2690" spans="1:4" s="30" customFormat="1" x14ac:dyDescent="0.2">
      <c r="A2690" s="48">
        <v>638100</v>
      </c>
      <c r="B2690" s="49" t="s">
        <v>199</v>
      </c>
      <c r="C2690" s="58">
        <v>40000</v>
      </c>
      <c r="D2690" s="58">
        <v>0</v>
      </c>
    </row>
    <row r="2691" spans="1:4" s="30" customFormat="1" x14ac:dyDescent="0.2">
      <c r="A2691" s="89"/>
      <c r="B2691" s="83" t="s">
        <v>236</v>
      </c>
      <c r="C2691" s="87">
        <f>C2661+C2681+C2686</f>
        <v>2371700</v>
      </c>
      <c r="D2691" s="87">
        <f>D2661+D2681+D2686</f>
        <v>1200000</v>
      </c>
    </row>
    <row r="2692" spans="1:4" s="30" customFormat="1" x14ac:dyDescent="0.2">
      <c r="A2692" s="66"/>
      <c r="B2692" s="44"/>
      <c r="C2692" s="67"/>
      <c r="D2692" s="67"/>
    </row>
    <row r="2693" spans="1:4" s="30" customFormat="1" x14ac:dyDescent="0.2">
      <c r="A2693" s="43"/>
      <c r="B2693" s="44"/>
      <c r="C2693" s="50"/>
      <c r="D2693" s="50"/>
    </row>
    <row r="2694" spans="1:4" s="30" customFormat="1" x14ac:dyDescent="0.2">
      <c r="A2694" s="48" t="s">
        <v>635</v>
      </c>
      <c r="B2694" s="51"/>
      <c r="C2694" s="50"/>
      <c r="D2694" s="50"/>
    </row>
    <row r="2695" spans="1:4" s="30" customFormat="1" x14ac:dyDescent="0.2">
      <c r="A2695" s="48" t="s">
        <v>249</v>
      </c>
      <c r="B2695" s="51"/>
      <c r="C2695" s="50"/>
      <c r="D2695" s="50"/>
    </row>
    <row r="2696" spans="1:4" s="30" customFormat="1" x14ac:dyDescent="0.2">
      <c r="A2696" s="48" t="s">
        <v>403</v>
      </c>
      <c r="B2696" s="51"/>
      <c r="C2696" s="50"/>
      <c r="D2696" s="50"/>
    </row>
    <row r="2697" spans="1:4" s="30" customFormat="1" x14ac:dyDescent="0.2">
      <c r="A2697" s="48" t="s">
        <v>532</v>
      </c>
      <c r="B2697" s="51"/>
      <c r="C2697" s="50"/>
      <c r="D2697" s="50"/>
    </row>
    <row r="2698" spans="1:4" s="30" customFormat="1" x14ac:dyDescent="0.2">
      <c r="A2698" s="48"/>
      <c r="B2698" s="79"/>
      <c r="C2698" s="67"/>
      <c r="D2698" s="67"/>
    </row>
    <row r="2699" spans="1:4" s="30" customFormat="1" x14ac:dyDescent="0.2">
      <c r="A2699" s="46">
        <v>410000</v>
      </c>
      <c r="B2699" s="47" t="s">
        <v>87</v>
      </c>
      <c r="C2699" s="45">
        <f t="shared" ref="C2699" si="683">C2700+C2705</f>
        <v>1451699.9999999995</v>
      </c>
      <c r="D2699" s="45">
        <f t="shared" ref="D2699" si="684">D2700+D2705</f>
        <v>0</v>
      </c>
    </row>
    <row r="2700" spans="1:4" s="30" customFormat="1" x14ac:dyDescent="0.2">
      <c r="A2700" s="46">
        <v>411000</v>
      </c>
      <c r="B2700" s="47" t="s">
        <v>204</v>
      </c>
      <c r="C2700" s="45">
        <f t="shared" ref="C2700" si="685">SUM(C2701:C2704)</f>
        <v>1186999.9999999995</v>
      </c>
      <c r="D2700" s="45">
        <f t="shared" ref="D2700" si="686">SUM(D2701:D2704)</f>
        <v>0</v>
      </c>
    </row>
    <row r="2701" spans="1:4" s="30" customFormat="1" x14ac:dyDescent="0.2">
      <c r="A2701" s="48">
        <v>411100</v>
      </c>
      <c r="B2701" s="49" t="s">
        <v>88</v>
      </c>
      <c r="C2701" s="58">
        <v>1110999.9999999995</v>
      </c>
      <c r="D2701" s="58">
        <v>0</v>
      </c>
    </row>
    <row r="2702" spans="1:4" s="30" customFormat="1" x14ac:dyDescent="0.2">
      <c r="A2702" s="48">
        <v>411200</v>
      </c>
      <c r="B2702" s="49" t="s">
        <v>217</v>
      </c>
      <c r="C2702" s="58">
        <v>36000</v>
      </c>
      <c r="D2702" s="58">
        <v>0</v>
      </c>
    </row>
    <row r="2703" spans="1:4" s="30" customFormat="1" ht="40.5" x14ac:dyDescent="0.2">
      <c r="A2703" s="48">
        <v>411300</v>
      </c>
      <c r="B2703" s="49" t="s">
        <v>89</v>
      </c>
      <c r="C2703" s="58">
        <v>25000</v>
      </c>
      <c r="D2703" s="58">
        <v>0</v>
      </c>
    </row>
    <row r="2704" spans="1:4" s="30" customFormat="1" x14ac:dyDescent="0.2">
      <c r="A2704" s="48">
        <v>411400</v>
      </c>
      <c r="B2704" s="49" t="s">
        <v>90</v>
      </c>
      <c r="C2704" s="58">
        <v>15000</v>
      </c>
      <c r="D2704" s="58">
        <v>0</v>
      </c>
    </row>
    <row r="2705" spans="1:4" s="30" customFormat="1" x14ac:dyDescent="0.2">
      <c r="A2705" s="46">
        <v>412000</v>
      </c>
      <c r="B2705" s="51" t="s">
        <v>209</v>
      </c>
      <c r="C2705" s="45">
        <f>SUM(C2706:C2715)</f>
        <v>264700</v>
      </c>
      <c r="D2705" s="45">
        <f>SUM(D2706:D2715)</f>
        <v>0</v>
      </c>
    </row>
    <row r="2706" spans="1:4" s="30" customFormat="1" x14ac:dyDescent="0.2">
      <c r="A2706" s="48">
        <v>412200</v>
      </c>
      <c r="B2706" s="49" t="s">
        <v>218</v>
      </c>
      <c r="C2706" s="58">
        <v>195000</v>
      </c>
      <c r="D2706" s="58">
        <v>0</v>
      </c>
    </row>
    <row r="2707" spans="1:4" s="30" customFormat="1" x14ac:dyDescent="0.2">
      <c r="A2707" s="48">
        <v>412300</v>
      </c>
      <c r="B2707" s="49" t="s">
        <v>92</v>
      </c>
      <c r="C2707" s="58">
        <v>22600</v>
      </c>
      <c r="D2707" s="58">
        <v>0</v>
      </c>
    </row>
    <row r="2708" spans="1:4" s="30" customFormat="1" x14ac:dyDescent="0.2">
      <c r="A2708" s="48">
        <v>412500</v>
      </c>
      <c r="B2708" s="49" t="s">
        <v>94</v>
      </c>
      <c r="C2708" s="58">
        <v>2999.9999999999995</v>
      </c>
      <c r="D2708" s="58">
        <v>0</v>
      </c>
    </row>
    <row r="2709" spans="1:4" s="30" customFormat="1" x14ac:dyDescent="0.2">
      <c r="A2709" s="48">
        <v>412600</v>
      </c>
      <c r="B2709" s="49" t="s">
        <v>219</v>
      </c>
      <c r="C2709" s="58">
        <v>5500</v>
      </c>
      <c r="D2709" s="58">
        <v>0</v>
      </c>
    </row>
    <row r="2710" spans="1:4" s="30" customFormat="1" x14ac:dyDescent="0.2">
      <c r="A2710" s="48">
        <v>412700</v>
      </c>
      <c r="B2710" s="49" t="s">
        <v>206</v>
      </c>
      <c r="C2710" s="58">
        <v>25000</v>
      </c>
      <c r="D2710" s="58">
        <v>0</v>
      </c>
    </row>
    <row r="2711" spans="1:4" s="30" customFormat="1" x14ac:dyDescent="0.2">
      <c r="A2711" s="48">
        <v>412900</v>
      </c>
      <c r="B2711" s="49" t="s">
        <v>533</v>
      </c>
      <c r="C2711" s="58">
        <v>1000</v>
      </c>
      <c r="D2711" s="58">
        <v>0</v>
      </c>
    </row>
    <row r="2712" spans="1:4" s="30" customFormat="1" x14ac:dyDescent="0.2">
      <c r="A2712" s="48">
        <v>412900</v>
      </c>
      <c r="B2712" s="53" t="s">
        <v>319</v>
      </c>
      <c r="C2712" s="58">
        <v>1000</v>
      </c>
      <c r="D2712" s="58">
        <v>0</v>
      </c>
    </row>
    <row r="2713" spans="1:4" s="30" customFormat="1" x14ac:dyDescent="0.2">
      <c r="A2713" s="48">
        <v>412900</v>
      </c>
      <c r="B2713" s="53" t="s">
        <v>320</v>
      </c>
      <c r="C2713" s="58">
        <v>2000</v>
      </c>
      <c r="D2713" s="58">
        <v>0</v>
      </c>
    </row>
    <row r="2714" spans="1:4" s="30" customFormat="1" x14ac:dyDescent="0.2">
      <c r="A2714" s="48">
        <v>412900</v>
      </c>
      <c r="B2714" s="53" t="s">
        <v>321</v>
      </c>
      <c r="C2714" s="58">
        <v>1900</v>
      </c>
      <c r="D2714" s="58">
        <v>0</v>
      </c>
    </row>
    <row r="2715" spans="1:4" s="30" customFormat="1" x14ac:dyDescent="0.2">
      <c r="A2715" s="48">
        <v>412900</v>
      </c>
      <c r="B2715" s="49" t="s">
        <v>303</v>
      </c>
      <c r="C2715" s="58">
        <v>7700</v>
      </c>
      <c r="D2715" s="58">
        <v>0</v>
      </c>
    </row>
    <row r="2716" spans="1:4" s="55" customFormat="1" x14ac:dyDescent="0.2">
      <c r="A2716" s="46">
        <v>510000</v>
      </c>
      <c r="B2716" s="51" t="s">
        <v>153</v>
      </c>
      <c r="C2716" s="45">
        <f t="shared" ref="C2716" si="687">C2717+C2720</f>
        <v>30000</v>
      </c>
      <c r="D2716" s="45">
        <f t="shared" ref="D2716" si="688">D2717</f>
        <v>0</v>
      </c>
    </row>
    <row r="2717" spans="1:4" s="55" customFormat="1" x14ac:dyDescent="0.2">
      <c r="A2717" s="46">
        <v>511000</v>
      </c>
      <c r="B2717" s="51" t="s">
        <v>154</v>
      </c>
      <c r="C2717" s="45">
        <f t="shared" ref="C2717" si="689">SUM(C2718:C2719)</f>
        <v>30000</v>
      </c>
      <c r="D2717" s="45">
        <f t="shared" ref="D2717" si="690">SUM(D2718:D2719)</f>
        <v>0</v>
      </c>
    </row>
    <row r="2718" spans="1:4" s="30" customFormat="1" x14ac:dyDescent="0.2">
      <c r="A2718" s="48">
        <v>511200</v>
      </c>
      <c r="B2718" s="49" t="s">
        <v>156</v>
      </c>
      <c r="C2718" s="58">
        <v>5000</v>
      </c>
      <c r="D2718" s="58">
        <v>0</v>
      </c>
    </row>
    <row r="2719" spans="1:4" s="30" customFormat="1" x14ac:dyDescent="0.2">
      <c r="A2719" s="48">
        <v>511300</v>
      </c>
      <c r="B2719" s="49" t="s">
        <v>157</v>
      </c>
      <c r="C2719" s="58">
        <v>25000</v>
      </c>
      <c r="D2719" s="58">
        <v>0</v>
      </c>
    </row>
    <row r="2720" spans="1:4" s="55" customFormat="1" x14ac:dyDescent="0.2">
      <c r="A2720" s="46">
        <v>516000</v>
      </c>
      <c r="B2720" s="51" t="s">
        <v>164</v>
      </c>
      <c r="C2720" s="81">
        <f>0</f>
        <v>0</v>
      </c>
      <c r="D2720" s="81"/>
    </row>
    <row r="2721" spans="1:4" s="55" customFormat="1" x14ac:dyDescent="0.2">
      <c r="A2721" s="46">
        <v>630000</v>
      </c>
      <c r="B2721" s="51" t="s">
        <v>194</v>
      </c>
      <c r="C2721" s="45">
        <f>C2722+C2724</f>
        <v>24700</v>
      </c>
      <c r="D2721" s="45">
        <f>D2722+D2724</f>
        <v>151000</v>
      </c>
    </row>
    <row r="2722" spans="1:4" s="55" customFormat="1" x14ac:dyDescent="0.2">
      <c r="A2722" s="46">
        <v>631000</v>
      </c>
      <c r="B2722" s="51" t="s">
        <v>126</v>
      </c>
      <c r="C2722" s="45">
        <f>0+C2723</f>
        <v>0</v>
      </c>
      <c r="D2722" s="45">
        <f>0+D2723</f>
        <v>151000</v>
      </c>
    </row>
    <row r="2723" spans="1:4" s="30" customFormat="1" x14ac:dyDescent="0.2">
      <c r="A2723" s="56">
        <v>631200</v>
      </c>
      <c r="B2723" s="49" t="s">
        <v>197</v>
      </c>
      <c r="C2723" s="58">
        <v>0</v>
      </c>
      <c r="D2723" s="58">
        <v>151000</v>
      </c>
    </row>
    <row r="2724" spans="1:4" s="55" customFormat="1" x14ac:dyDescent="0.2">
      <c r="A2724" s="46">
        <v>638000</v>
      </c>
      <c r="B2724" s="51" t="s">
        <v>127</v>
      </c>
      <c r="C2724" s="45">
        <f t="shared" ref="C2724" si="691">C2725</f>
        <v>24700</v>
      </c>
      <c r="D2724" s="45">
        <f t="shared" ref="D2724" si="692">D2725</f>
        <v>0</v>
      </c>
    </row>
    <row r="2725" spans="1:4" s="30" customFormat="1" x14ac:dyDescent="0.2">
      <c r="A2725" s="48">
        <v>638100</v>
      </c>
      <c r="B2725" s="49" t="s">
        <v>199</v>
      </c>
      <c r="C2725" s="58">
        <v>24700</v>
      </c>
      <c r="D2725" s="58">
        <v>0</v>
      </c>
    </row>
    <row r="2726" spans="1:4" s="30" customFormat="1" x14ac:dyDescent="0.2">
      <c r="A2726" s="89"/>
      <c r="B2726" s="83" t="s">
        <v>236</v>
      </c>
      <c r="C2726" s="87">
        <f>C2699+C2716+C2721</f>
        <v>1506399.9999999995</v>
      </c>
      <c r="D2726" s="87">
        <f>D2699+D2716+D2721</f>
        <v>151000</v>
      </c>
    </row>
    <row r="2727" spans="1:4" s="30" customFormat="1" x14ac:dyDescent="0.2">
      <c r="A2727" s="66"/>
      <c r="B2727" s="44"/>
      <c r="C2727" s="67"/>
      <c r="D2727" s="67"/>
    </row>
    <row r="2728" spans="1:4" s="30" customFormat="1" x14ac:dyDescent="0.2">
      <c r="A2728" s="43"/>
      <c r="B2728" s="44"/>
      <c r="C2728" s="50"/>
      <c r="D2728" s="50"/>
    </row>
    <row r="2729" spans="1:4" s="30" customFormat="1" x14ac:dyDescent="0.2">
      <c r="A2729" s="48" t="s">
        <v>636</v>
      </c>
      <c r="B2729" s="51"/>
      <c r="C2729" s="50"/>
      <c r="D2729" s="50"/>
    </row>
    <row r="2730" spans="1:4" s="30" customFormat="1" x14ac:dyDescent="0.2">
      <c r="A2730" s="48" t="s">
        <v>249</v>
      </c>
      <c r="B2730" s="51"/>
      <c r="C2730" s="50"/>
      <c r="D2730" s="50"/>
    </row>
    <row r="2731" spans="1:4" s="30" customFormat="1" x14ac:dyDescent="0.2">
      <c r="A2731" s="48" t="s">
        <v>404</v>
      </c>
      <c r="B2731" s="51"/>
      <c r="C2731" s="50"/>
      <c r="D2731" s="50"/>
    </row>
    <row r="2732" spans="1:4" s="30" customFormat="1" x14ac:dyDescent="0.2">
      <c r="A2732" s="48" t="s">
        <v>532</v>
      </c>
      <c r="B2732" s="51"/>
      <c r="C2732" s="50"/>
      <c r="D2732" s="50"/>
    </row>
    <row r="2733" spans="1:4" s="30" customFormat="1" x14ac:dyDescent="0.2">
      <c r="A2733" s="48"/>
      <c r="B2733" s="79"/>
      <c r="C2733" s="67"/>
      <c r="D2733" s="67"/>
    </row>
    <row r="2734" spans="1:4" s="30" customFormat="1" x14ac:dyDescent="0.2">
      <c r="A2734" s="46">
        <v>410000</v>
      </c>
      <c r="B2734" s="47" t="s">
        <v>87</v>
      </c>
      <c r="C2734" s="45">
        <f t="shared" ref="C2734" si="693">C2735+C2740</f>
        <v>3146000</v>
      </c>
      <c r="D2734" s="45">
        <f t="shared" ref="D2734" si="694">D2735+D2740</f>
        <v>0</v>
      </c>
    </row>
    <row r="2735" spans="1:4" s="30" customFormat="1" x14ac:dyDescent="0.2">
      <c r="A2735" s="46">
        <v>411000</v>
      </c>
      <c r="B2735" s="47" t="s">
        <v>204</v>
      </c>
      <c r="C2735" s="45">
        <f t="shared" ref="C2735" si="695">SUM(C2736:C2739)</f>
        <v>2583600</v>
      </c>
      <c r="D2735" s="45">
        <f t="shared" ref="D2735" si="696">SUM(D2736:D2739)</f>
        <v>0</v>
      </c>
    </row>
    <row r="2736" spans="1:4" s="30" customFormat="1" x14ac:dyDescent="0.2">
      <c r="A2736" s="48">
        <v>411100</v>
      </c>
      <c r="B2736" s="49" t="s">
        <v>88</v>
      </c>
      <c r="C2736" s="58">
        <v>2405000</v>
      </c>
      <c r="D2736" s="58">
        <v>0</v>
      </c>
    </row>
    <row r="2737" spans="1:4" s="30" customFormat="1" x14ac:dyDescent="0.2">
      <c r="A2737" s="48">
        <v>411200</v>
      </c>
      <c r="B2737" s="49" t="s">
        <v>217</v>
      </c>
      <c r="C2737" s="58">
        <v>110000</v>
      </c>
      <c r="D2737" s="58">
        <v>0</v>
      </c>
    </row>
    <row r="2738" spans="1:4" s="30" customFormat="1" ht="40.5" x14ac:dyDescent="0.2">
      <c r="A2738" s="48">
        <v>411300</v>
      </c>
      <c r="B2738" s="49" t="s">
        <v>89</v>
      </c>
      <c r="C2738" s="58">
        <v>30000</v>
      </c>
      <c r="D2738" s="58">
        <v>0</v>
      </c>
    </row>
    <row r="2739" spans="1:4" s="30" customFormat="1" x14ac:dyDescent="0.2">
      <c r="A2739" s="48">
        <v>411400</v>
      </c>
      <c r="B2739" s="49" t="s">
        <v>90</v>
      </c>
      <c r="C2739" s="58">
        <v>38600</v>
      </c>
      <c r="D2739" s="58">
        <v>0</v>
      </c>
    </row>
    <row r="2740" spans="1:4" s="30" customFormat="1" x14ac:dyDescent="0.2">
      <c r="A2740" s="46">
        <v>412000</v>
      </c>
      <c r="B2740" s="51" t="s">
        <v>209</v>
      </c>
      <c r="C2740" s="45">
        <f>SUM(C2741:C2749)</f>
        <v>562400</v>
      </c>
      <c r="D2740" s="45">
        <f>SUM(D2741:D2749)</f>
        <v>0</v>
      </c>
    </row>
    <row r="2741" spans="1:4" s="30" customFormat="1" x14ac:dyDescent="0.2">
      <c r="A2741" s="48">
        <v>412200</v>
      </c>
      <c r="B2741" s="49" t="s">
        <v>218</v>
      </c>
      <c r="C2741" s="58">
        <v>238000</v>
      </c>
      <c r="D2741" s="58">
        <v>0</v>
      </c>
    </row>
    <row r="2742" spans="1:4" s="30" customFormat="1" x14ac:dyDescent="0.2">
      <c r="A2742" s="48">
        <v>412300</v>
      </c>
      <c r="B2742" s="49" t="s">
        <v>92</v>
      </c>
      <c r="C2742" s="58">
        <v>41500.000000000007</v>
      </c>
      <c r="D2742" s="58">
        <v>0</v>
      </c>
    </row>
    <row r="2743" spans="1:4" s="30" customFormat="1" x14ac:dyDescent="0.2">
      <c r="A2743" s="48">
        <v>412500</v>
      </c>
      <c r="B2743" s="49" t="s">
        <v>94</v>
      </c>
      <c r="C2743" s="58">
        <v>8000</v>
      </c>
      <c r="D2743" s="58">
        <v>0</v>
      </c>
    </row>
    <row r="2744" spans="1:4" s="30" customFormat="1" x14ac:dyDescent="0.2">
      <c r="A2744" s="48">
        <v>412600</v>
      </c>
      <c r="B2744" s="49" t="s">
        <v>219</v>
      </c>
      <c r="C2744" s="58">
        <v>6499.9999999999964</v>
      </c>
      <c r="D2744" s="58">
        <v>0</v>
      </c>
    </row>
    <row r="2745" spans="1:4" s="30" customFormat="1" x14ac:dyDescent="0.2">
      <c r="A2745" s="48">
        <v>412700</v>
      </c>
      <c r="B2745" s="49" t="s">
        <v>206</v>
      </c>
      <c r="C2745" s="58">
        <v>244499.99999999997</v>
      </c>
      <c r="D2745" s="58">
        <v>0</v>
      </c>
    </row>
    <row r="2746" spans="1:4" s="30" customFormat="1" x14ac:dyDescent="0.2">
      <c r="A2746" s="48">
        <v>412900</v>
      </c>
      <c r="B2746" s="49" t="s">
        <v>533</v>
      </c>
      <c r="C2746" s="58">
        <v>1500</v>
      </c>
      <c r="D2746" s="58">
        <v>0</v>
      </c>
    </row>
    <row r="2747" spans="1:4" s="30" customFormat="1" x14ac:dyDescent="0.2">
      <c r="A2747" s="48">
        <v>412900</v>
      </c>
      <c r="B2747" s="53" t="s">
        <v>320</v>
      </c>
      <c r="C2747" s="58">
        <v>13000</v>
      </c>
      <c r="D2747" s="58">
        <v>0</v>
      </c>
    </row>
    <row r="2748" spans="1:4" s="30" customFormat="1" x14ac:dyDescent="0.2">
      <c r="A2748" s="48">
        <v>412900</v>
      </c>
      <c r="B2748" s="53" t="s">
        <v>321</v>
      </c>
      <c r="C2748" s="58">
        <v>4400</v>
      </c>
      <c r="D2748" s="58">
        <v>0</v>
      </c>
    </row>
    <row r="2749" spans="1:4" s="30" customFormat="1" x14ac:dyDescent="0.2">
      <c r="A2749" s="48">
        <v>412900</v>
      </c>
      <c r="B2749" s="49" t="s">
        <v>303</v>
      </c>
      <c r="C2749" s="58">
        <v>5000</v>
      </c>
      <c r="D2749" s="58">
        <v>0</v>
      </c>
    </row>
    <row r="2750" spans="1:4" s="30" customFormat="1" x14ac:dyDescent="0.2">
      <c r="A2750" s="46">
        <v>510000</v>
      </c>
      <c r="B2750" s="51" t="s">
        <v>153</v>
      </c>
      <c r="C2750" s="45">
        <f>C2751+C2753</f>
        <v>96300</v>
      </c>
      <c r="D2750" s="45">
        <f>D2751+D2753</f>
        <v>0</v>
      </c>
    </row>
    <row r="2751" spans="1:4" s="30" customFormat="1" x14ac:dyDescent="0.2">
      <c r="A2751" s="46">
        <v>511000</v>
      </c>
      <c r="B2751" s="51" t="s">
        <v>154</v>
      </c>
      <c r="C2751" s="45">
        <f>SUM(C2752:C2752)</f>
        <v>95800</v>
      </c>
      <c r="D2751" s="45">
        <f>SUM(D2752:D2752)</f>
        <v>0</v>
      </c>
    </row>
    <row r="2752" spans="1:4" s="30" customFormat="1" x14ac:dyDescent="0.2">
      <c r="A2752" s="48">
        <v>511300</v>
      </c>
      <c r="B2752" s="49" t="s">
        <v>157</v>
      </c>
      <c r="C2752" s="58">
        <v>95800</v>
      </c>
      <c r="D2752" s="58">
        <v>0</v>
      </c>
    </row>
    <row r="2753" spans="1:4" s="55" customFormat="1" x14ac:dyDescent="0.2">
      <c r="A2753" s="46">
        <v>516000</v>
      </c>
      <c r="B2753" s="51" t="s">
        <v>164</v>
      </c>
      <c r="C2753" s="45">
        <f t="shared" ref="C2753" si="697">C2754</f>
        <v>500</v>
      </c>
      <c r="D2753" s="45">
        <f t="shared" ref="D2753" si="698">D2754</f>
        <v>0</v>
      </c>
    </row>
    <row r="2754" spans="1:4" s="30" customFormat="1" x14ac:dyDescent="0.2">
      <c r="A2754" s="48">
        <v>516100</v>
      </c>
      <c r="B2754" s="49" t="s">
        <v>164</v>
      </c>
      <c r="C2754" s="58">
        <v>500</v>
      </c>
      <c r="D2754" s="58">
        <v>0</v>
      </c>
    </row>
    <row r="2755" spans="1:4" s="55" customFormat="1" x14ac:dyDescent="0.2">
      <c r="A2755" s="46">
        <v>630000</v>
      </c>
      <c r="B2755" s="51" t="s">
        <v>194</v>
      </c>
      <c r="C2755" s="45">
        <f>C2756+C2758</f>
        <v>60000</v>
      </c>
      <c r="D2755" s="45">
        <f>D2756+D2758</f>
        <v>2000000</v>
      </c>
    </row>
    <row r="2756" spans="1:4" s="55" customFormat="1" x14ac:dyDescent="0.2">
      <c r="A2756" s="46">
        <v>631000</v>
      </c>
      <c r="B2756" s="51" t="s">
        <v>126</v>
      </c>
      <c r="C2756" s="45">
        <f>0+C2757</f>
        <v>0</v>
      </c>
      <c r="D2756" s="45">
        <f>0+D2757</f>
        <v>2000000</v>
      </c>
    </row>
    <row r="2757" spans="1:4" s="30" customFormat="1" x14ac:dyDescent="0.2">
      <c r="A2757" s="56">
        <v>631200</v>
      </c>
      <c r="B2757" s="49" t="s">
        <v>197</v>
      </c>
      <c r="C2757" s="58">
        <v>0</v>
      </c>
      <c r="D2757" s="58">
        <v>2000000</v>
      </c>
    </row>
    <row r="2758" spans="1:4" s="55" customFormat="1" x14ac:dyDescent="0.2">
      <c r="A2758" s="46">
        <v>638000</v>
      </c>
      <c r="B2758" s="51" t="s">
        <v>127</v>
      </c>
      <c r="C2758" s="45">
        <f t="shared" ref="C2758" si="699">C2759</f>
        <v>60000</v>
      </c>
      <c r="D2758" s="45">
        <f t="shared" ref="D2758" si="700">D2759</f>
        <v>0</v>
      </c>
    </row>
    <row r="2759" spans="1:4" s="30" customFormat="1" x14ac:dyDescent="0.2">
      <c r="A2759" s="48">
        <v>638100</v>
      </c>
      <c r="B2759" s="49" t="s">
        <v>199</v>
      </c>
      <c r="C2759" s="58">
        <v>60000</v>
      </c>
      <c r="D2759" s="58">
        <v>0</v>
      </c>
    </row>
    <row r="2760" spans="1:4" s="30" customFormat="1" x14ac:dyDescent="0.2">
      <c r="A2760" s="89"/>
      <c r="B2760" s="83" t="s">
        <v>236</v>
      </c>
      <c r="C2760" s="87">
        <f>C2734+C2750+C2755</f>
        <v>3302300</v>
      </c>
      <c r="D2760" s="87">
        <f>D2734+D2750+D2755</f>
        <v>2000000</v>
      </c>
    </row>
    <row r="2761" spans="1:4" s="30" customFormat="1" x14ac:dyDescent="0.2">
      <c r="A2761" s="66"/>
      <c r="B2761" s="44"/>
      <c r="C2761" s="67"/>
      <c r="D2761" s="67"/>
    </row>
    <row r="2762" spans="1:4" s="30" customFormat="1" x14ac:dyDescent="0.2">
      <c r="A2762" s="43"/>
      <c r="B2762" s="44"/>
      <c r="C2762" s="50"/>
      <c r="D2762" s="50"/>
    </row>
    <row r="2763" spans="1:4" s="30" customFormat="1" x14ac:dyDescent="0.2">
      <c r="A2763" s="48" t="s">
        <v>637</v>
      </c>
      <c r="B2763" s="51"/>
      <c r="C2763" s="50"/>
      <c r="D2763" s="50"/>
    </row>
    <row r="2764" spans="1:4" s="30" customFormat="1" x14ac:dyDescent="0.2">
      <c r="A2764" s="48" t="s">
        <v>249</v>
      </c>
      <c r="B2764" s="51"/>
      <c r="C2764" s="50"/>
      <c r="D2764" s="50"/>
    </row>
    <row r="2765" spans="1:4" s="30" customFormat="1" x14ac:dyDescent="0.2">
      <c r="A2765" s="48" t="s">
        <v>405</v>
      </c>
      <c r="B2765" s="51"/>
      <c r="C2765" s="50"/>
      <c r="D2765" s="50"/>
    </row>
    <row r="2766" spans="1:4" s="30" customFormat="1" x14ac:dyDescent="0.2">
      <c r="A2766" s="48" t="s">
        <v>532</v>
      </c>
      <c r="B2766" s="51"/>
      <c r="C2766" s="50"/>
      <c r="D2766" s="50"/>
    </row>
    <row r="2767" spans="1:4" s="30" customFormat="1" x14ac:dyDescent="0.2">
      <c r="A2767" s="48"/>
      <c r="B2767" s="79"/>
      <c r="C2767" s="67"/>
      <c r="D2767" s="67"/>
    </row>
    <row r="2768" spans="1:4" s="30" customFormat="1" x14ac:dyDescent="0.2">
      <c r="A2768" s="46">
        <v>410000</v>
      </c>
      <c r="B2768" s="47" t="s">
        <v>87</v>
      </c>
      <c r="C2768" s="45">
        <f t="shared" ref="C2768" si="701">C2769+C2774</f>
        <v>1340200</v>
      </c>
      <c r="D2768" s="45">
        <f t="shared" ref="D2768" si="702">D2769+D2774</f>
        <v>0</v>
      </c>
    </row>
    <row r="2769" spans="1:4" s="30" customFormat="1" x14ac:dyDescent="0.2">
      <c r="A2769" s="46">
        <v>411000</v>
      </c>
      <c r="B2769" s="47" t="s">
        <v>204</v>
      </c>
      <c r="C2769" s="45">
        <f t="shared" ref="C2769" si="703">SUM(C2770:C2773)</f>
        <v>1084100</v>
      </c>
      <c r="D2769" s="45">
        <f t="shared" ref="D2769" si="704">SUM(D2770:D2773)</f>
        <v>0</v>
      </c>
    </row>
    <row r="2770" spans="1:4" s="30" customFormat="1" x14ac:dyDescent="0.2">
      <c r="A2770" s="48">
        <v>411100</v>
      </c>
      <c r="B2770" s="49" t="s">
        <v>88</v>
      </c>
      <c r="C2770" s="58">
        <v>1006000</v>
      </c>
      <c r="D2770" s="58">
        <v>0</v>
      </c>
    </row>
    <row r="2771" spans="1:4" s="30" customFormat="1" x14ac:dyDescent="0.2">
      <c r="A2771" s="48">
        <v>411200</v>
      </c>
      <c r="B2771" s="49" t="s">
        <v>217</v>
      </c>
      <c r="C2771" s="58">
        <v>50000</v>
      </c>
      <c r="D2771" s="58">
        <v>0</v>
      </c>
    </row>
    <row r="2772" spans="1:4" s="30" customFormat="1" ht="40.5" x14ac:dyDescent="0.2">
      <c r="A2772" s="48">
        <v>411300</v>
      </c>
      <c r="B2772" s="49" t="s">
        <v>89</v>
      </c>
      <c r="C2772" s="58">
        <v>19800</v>
      </c>
      <c r="D2772" s="58">
        <v>0</v>
      </c>
    </row>
    <row r="2773" spans="1:4" s="30" customFormat="1" x14ac:dyDescent="0.2">
      <c r="A2773" s="48">
        <v>411400</v>
      </c>
      <c r="B2773" s="49" t="s">
        <v>90</v>
      </c>
      <c r="C2773" s="58">
        <v>8300</v>
      </c>
      <c r="D2773" s="58">
        <v>0</v>
      </c>
    </row>
    <row r="2774" spans="1:4" s="30" customFormat="1" x14ac:dyDescent="0.2">
      <c r="A2774" s="46">
        <v>412000</v>
      </c>
      <c r="B2774" s="51" t="s">
        <v>209</v>
      </c>
      <c r="C2774" s="45">
        <f t="shared" ref="C2774" si="705">SUM(C2775:C2785)</f>
        <v>256100</v>
      </c>
      <c r="D2774" s="45">
        <f t="shared" ref="D2774" si="706">SUM(D2775:D2785)</f>
        <v>0</v>
      </c>
    </row>
    <row r="2775" spans="1:4" s="30" customFormat="1" x14ac:dyDescent="0.2">
      <c r="A2775" s="48">
        <v>412200</v>
      </c>
      <c r="B2775" s="49" t="s">
        <v>218</v>
      </c>
      <c r="C2775" s="58">
        <v>130000</v>
      </c>
      <c r="D2775" s="58">
        <v>0</v>
      </c>
    </row>
    <row r="2776" spans="1:4" s="30" customFormat="1" x14ac:dyDescent="0.2">
      <c r="A2776" s="48">
        <v>412300</v>
      </c>
      <c r="B2776" s="49" t="s">
        <v>92</v>
      </c>
      <c r="C2776" s="58">
        <v>31300</v>
      </c>
      <c r="D2776" s="58">
        <v>0</v>
      </c>
    </row>
    <row r="2777" spans="1:4" s="30" customFormat="1" x14ac:dyDescent="0.2">
      <c r="A2777" s="48">
        <v>412500</v>
      </c>
      <c r="B2777" s="49" t="s">
        <v>94</v>
      </c>
      <c r="C2777" s="58">
        <v>7000</v>
      </c>
      <c r="D2777" s="58">
        <v>0</v>
      </c>
    </row>
    <row r="2778" spans="1:4" s="30" customFormat="1" x14ac:dyDescent="0.2">
      <c r="A2778" s="48">
        <v>412600</v>
      </c>
      <c r="B2778" s="49" t="s">
        <v>219</v>
      </c>
      <c r="C2778" s="58">
        <v>4000</v>
      </c>
      <c r="D2778" s="58">
        <v>0</v>
      </c>
    </row>
    <row r="2779" spans="1:4" s="30" customFormat="1" x14ac:dyDescent="0.2">
      <c r="A2779" s="48">
        <v>412700</v>
      </c>
      <c r="B2779" s="49" t="s">
        <v>206</v>
      </c>
      <c r="C2779" s="58">
        <v>75000</v>
      </c>
      <c r="D2779" s="58">
        <v>0</v>
      </c>
    </row>
    <row r="2780" spans="1:4" s="30" customFormat="1" x14ac:dyDescent="0.2">
      <c r="A2780" s="48">
        <v>412900</v>
      </c>
      <c r="B2780" s="53" t="s">
        <v>533</v>
      </c>
      <c r="C2780" s="58">
        <v>800</v>
      </c>
      <c r="D2780" s="58">
        <v>0</v>
      </c>
    </row>
    <row r="2781" spans="1:4" s="30" customFormat="1" x14ac:dyDescent="0.2">
      <c r="A2781" s="48">
        <v>412900</v>
      </c>
      <c r="B2781" s="53" t="s">
        <v>301</v>
      </c>
      <c r="C2781" s="58">
        <v>2000</v>
      </c>
      <c r="D2781" s="58">
        <v>0</v>
      </c>
    </row>
    <row r="2782" spans="1:4" s="30" customFormat="1" x14ac:dyDescent="0.2">
      <c r="A2782" s="48">
        <v>412900</v>
      </c>
      <c r="B2782" s="53" t="s">
        <v>319</v>
      </c>
      <c r="C2782" s="58">
        <v>900</v>
      </c>
      <c r="D2782" s="58">
        <v>0</v>
      </c>
    </row>
    <row r="2783" spans="1:4" s="30" customFormat="1" x14ac:dyDescent="0.2">
      <c r="A2783" s="48">
        <v>412900</v>
      </c>
      <c r="B2783" s="53" t="s">
        <v>320</v>
      </c>
      <c r="C2783" s="58">
        <v>2800</v>
      </c>
      <c r="D2783" s="58">
        <v>0</v>
      </c>
    </row>
    <row r="2784" spans="1:4" s="30" customFormat="1" x14ac:dyDescent="0.2">
      <c r="A2784" s="48">
        <v>412900</v>
      </c>
      <c r="B2784" s="53" t="s">
        <v>321</v>
      </c>
      <c r="C2784" s="58">
        <v>1800</v>
      </c>
      <c r="D2784" s="58">
        <v>0</v>
      </c>
    </row>
    <row r="2785" spans="1:4" s="30" customFormat="1" x14ac:dyDescent="0.2">
      <c r="A2785" s="48">
        <v>412900</v>
      </c>
      <c r="B2785" s="53" t="s">
        <v>303</v>
      </c>
      <c r="C2785" s="58">
        <v>500</v>
      </c>
      <c r="D2785" s="58">
        <v>0</v>
      </c>
    </row>
    <row r="2786" spans="1:4" s="55" customFormat="1" x14ac:dyDescent="0.2">
      <c r="A2786" s="46">
        <v>510000</v>
      </c>
      <c r="B2786" s="51" t="s">
        <v>153</v>
      </c>
      <c r="C2786" s="45">
        <f>C2787+0</f>
        <v>10000</v>
      </c>
      <c r="D2786" s="45">
        <f>D2787+0</f>
        <v>0</v>
      </c>
    </row>
    <row r="2787" spans="1:4" s="55" customFormat="1" x14ac:dyDescent="0.2">
      <c r="A2787" s="46">
        <v>511000</v>
      </c>
      <c r="B2787" s="51" t="s">
        <v>154</v>
      </c>
      <c r="C2787" s="45">
        <f>SUM(C2788:C2788)</f>
        <v>10000</v>
      </c>
      <c r="D2787" s="45">
        <f>SUM(D2788:D2788)</f>
        <v>0</v>
      </c>
    </row>
    <row r="2788" spans="1:4" s="30" customFormat="1" x14ac:dyDescent="0.2">
      <c r="A2788" s="48">
        <v>511300</v>
      </c>
      <c r="B2788" s="49" t="s">
        <v>157</v>
      </c>
      <c r="C2788" s="58">
        <v>10000</v>
      </c>
      <c r="D2788" s="58">
        <v>0</v>
      </c>
    </row>
    <row r="2789" spans="1:4" s="55" customFormat="1" x14ac:dyDescent="0.2">
      <c r="A2789" s="46">
        <v>630000</v>
      </c>
      <c r="B2789" s="51" t="s">
        <v>194</v>
      </c>
      <c r="C2789" s="45">
        <f>C2790+C2792</f>
        <v>9000</v>
      </c>
      <c r="D2789" s="45">
        <f>D2790+D2792</f>
        <v>300000</v>
      </c>
    </row>
    <row r="2790" spans="1:4" s="55" customFormat="1" x14ac:dyDescent="0.2">
      <c r="A2790" s="46">
        <v>631000</v>
      </c>
      <c r="B2790" s="51" t="s">
        <v>126</v>
      </c>
      <c r="C2790" s="45">
        <f>0+C2791</f>
        <v>0</v>
      </c>
      <c r="D2790" s="45">
        <f>0+D2791</f>
        <v>300000</v>
      </c>
    </row>
    <row r="2791" spans="1:4" s="30" customFormat="1" x14ac:dyDescent="0.2">
      <c r="A2791" s="56">
        <v>631200</v>
      </c>
      <c r="B2791" s="49" t="s">
        <v>197</v>
      </c>
      <c r="C2791" s="58">
        <v>0</v>
      </c>
      <c r="D2791" s="58">
        <v>300000</v>
      </c>
    </row>
    <row r="2792" spans="1:4" s="55" customFormat="1" x14ac:dyDescent="0.2">
      <c r="A2792" s="46">
        <v>638000</v>
      </c>
      <c r="B2792" s="51" t="s">
        <v>127</v>
      </c>
      <c r="C2792" s="45">
        <f t="shared" ref="C2792" si="707">C2793</f>
        <v>9000</v>
      </c>
      <c r="D2792" s="45">
        <f t="shared" ref="D2792" si="708">D2793</f>
        <v>0</v>
      </c>
    </row>
    <row r="2793" spans="1:4" s="30" customFormat="1" x14ac:dyDescent="0.2">
      <c r="A2793" s="48">
        <v>638100</v>
      </c>
      <c r="B2793" s="49" t="s">
        <v>199</v>
      </c>
      <c r="C2793" s="58">
        <v>9000</v>
      </c>
      <c r="D2793" s="58">
        <v>0</v>
      </c>
    </row>
    <row r="2794" spans="1:4" s="30" customFormat="1" x14ac:dyDescent="0.2">
      <c r="A2794" s="89"/>
      <c r="B2794" s="83" t="s">
        <v>236</v>
      </c>
      <c r="C2794" s="87">
        <f>C2768+C2786+C2789</f>
        <v>1359200</v>
      </c>
      <c r="D2794" s="87">
        <f>D2768+D2786+D2789</f>
        <v>300000</v>
      </c>
    </row>
    <row r="2795" spans="1:4" s="30" customFormat="1" x14ac:dyDescent="0.2">
      <c r="A2795" s="66"/>
      <c r="B2795" s="44"/>
      <c r="C2795" s="67"/>
      <c r="D2795" s="67"/>
    </row>
    <row r="2796" spans="1:4" s="30" customFormat="1" x14ac:dyDescent="0.2">
      <c r="A2796" s="43"/>
      <c r="B2796" s="44"/>
      <c r="C2796" s="50"/>
      <c r="D2796" s="50"/>
    </row>
    <row r="2797" spans="1:4" s="30" customFormat="1" x14ac:dyDescent="0.2">
      <c r="A2797" s="48" t="s">
        <v>638</v>
      </c>
      <c r="B2797" s="51"/>
      <c r="C2797" s="50"/>
      <c r="D2797" s="50"/>
    </row>
    <row r="2798" spans="1:4" s="30" customFormat="1" x14ac:dyDescent="0.2">
      <c r="A2798" s="48" t="s">
        <v>249</v>
      </c>
      <c r="B2798" s="51"/>
      <c r="C2798" s="50"/>
      <c r="D2798" s="50"/>
    </row>
    <row r="2799" spans="1:4" s="30" customFormat="1" x14ac:dyDescent="0.2">
      <c r="A2799" s="48" t="s">
        <v>406</v>
      </c>
      <c r="B2799" s="51"/>
      <c r="C2799" s="50"/>
      <c r="D2799" s="50"/>
    </row>
    <row r="2800" spans="1:4" s="30" customFormat="1" x14ac:dyDescent="0.2">
      <c r="A2800" s="48" t="s">
        <v>532</v>
      </c>
      <c r="B2800" s="51"/>
      <c r="C2800" s="50"/>
      <c r="D2800" s="50"/>
    </row>
    <row r="2801" spans="1:4" s="30" customFormat="1" x14ac:dyDescent="0.2">
      <c r="A2801" s="48"/>
      <c r="B2801" s="79"/>
      <c r="C2801" s="67"/>
      <c r="D2801" s="67"/>
    </row>
    <row r="2802" spans="1:4" s="30" customFormat="1" x14ac:dyDescent="0.2">
      <c r="A2802" s="46">
        <v>410000</v>
      </c>
      <c r="B2802" s="47" t="s">
        <v>87</v>
      </c>
      <c r="C2802" s="45">
        <f t="shared" ref="C2802" si="709">C2803+C2808</f>
        <v>1664700.0000000002</v>
      </c>
      <c r="D2802" s="45">
        <f t="shared" ref="D2802" si="710">D2803+D2808</f>
        <v>0</v>
      </c>
    </row>
    <row r="2803" spans="1:4" s="30" customFormat="1" x14ac:dyDescent="0.2">
      <c r="A2803" s="46">
        <v>411000</v>
      </c>
      <c r="B2803" s="47" t="s">
        <v>204</v>
      </c>
      <c r="C2803" s="45">
        <f t="shared" ref="C2803" si="711">SUM(C2804:C2807)</f>
        <v>1471600.0000000002</v>
      </c>
      <c r="D2803" s="45">
        <f t="shared" ref="D2803" si="712">SUM(D2804:D2807)</f>
        <v>0</v>
      </c>
    </row>
    <row r="2804" spans="1:4" s="30" customFormat="1" x14ac:dyDescent="0.2">
      <c r="A2804" s="48">
        <v>411100</v>
      </c>
      <c r="B2804" s="49" t="s">
        <v>88</v>
      </c>
      <c r="C2804" s="58">
        <v>1353000.0000000002</v>
      </c>
      <c r="D2804" s="58">
        <v>0</v>
      </c>
    </row>
    <row r="2805" spans="1:4" s="30" customFormat="1" x14ac:dyDescent="0.2">
      <c r="A2805" s="48">
        <v>411200</v>
      </c>
      <c r="B2805" s="49" t="s">
        <v>217</v>
      </c>
      <c r="C2805" s="58">
        <v>68900</v>
      </c>
      <c r="D2805" s="58">
        <v>0</v>
      </c>
    </row>
    <row r="2806" spans="1:4" s="30" customFormat="1" ht="40.5" x14ac:dyDescent="0.2">
      <c r="A2806" s="48">
        <v>411300</v>
      </c>
      <c r="B2806" s="49" t="s">
        <v>89</v>
      </c>
      <c r="C2806" s="58">
        <v>40000</v>
      </c>
      <c r="D2806" s="58">
        <v>0</v>
      </c>
    </row>
    <row r="2807" spans="1:4" s="30" customFormat="1" x14ac:dyDescent="0.2">
      <c r="A2807" s="48">
        <v>411400</v>
      </c>
      <c r="B2807" s="49" t="s">
        <v>90</v>
      </c>
      <c r="C2807" s="58">
        <v>9700</v>
      </c>
      <c r="D2807" s="58">
        <v>0</v>
      </c>
    </row>
    <row r="2808" spans="1:4" s="30" customFormat="1" x14ac:dyDescent="0.2">
      <c r="A2808" s="46">
        <v>412000</v>
      </c>
      <c r="B2808" s="51" t="s">
        <v>209</v>
      </c>
      <c r="C2808" s="45">
        <f t="shared" ref="C2808:D2808" si="713">SUM(C2809:C2817)</f>
        <v>193100</v>
      </c>
      <c r="D2808" s="45">
        <f t="shared" si="713"/>
        <v>0</v>
      </c>
    </row>
    <row r="2809" spans="1:4" s="30" customFormat="1" x14ac:dyDescent="0.2">
      <c r="A2809" s="48">
        <v>412200</v>
      </c>
      <c r="B2809" s="49" t="s">
        <v>218</v>
      </c>
      <c r="C2809" s="58">
        <v>109100</v>
      </c>
      <c r="D2809" s="58">
        <v>0</v>
      </c>
    </row>
    <row r="2810" spans="1:4" s="30" customFormat="1" x14ac:dyDescent="0.2">
      <c r="A2810" s="48">
        <v>412300</v>
      </c>
      <c r="B2810" s="49" t="s">
        <v>92</v>
      </c>
      <c r="C2810" s="58">
        <v>20000</v>
      </c>
      <c r="D2810" s="58">
        <v>0</v>
      </c>
    </row>
    <row r="2811" spans="1:4" s="30" customFormat="1" x14ac:dyDescent="0.2">
      <c r="A2811" s="48">
        <v>412500</v>
      </c>
      <c r="B2811" s="49" t="s">
        <v>94</v>
      </c>
      <c r="C2811" s="58">
        <v>2900</v>
      </c>
      <c r="D2811" s="58">
        <v>0</v>
      </c>
    </row>
    <row r="2812" spans="1:4" s="30" customFormat="1" x14ac:dyDescent="0.2">
      <c r="A2812" s="48">
        <v>412600</v>
      </c>
      <c r="B2812" s="49" t="s">
        <v>219</v>
      </c>
      <c r="C2812" s="58">
        <v>1699.9999999999995</v>
      </c>
      <c r="D2812" s="58">
        <v>0</v>
      </c>
    </row>
    <row r="2813" spans="1:4" s="30" customFormat="1" x14ac:dyDescent="0.2">
      <c r="A2813" s="48">
        <v>412700</v>
      </c>
      <c r="B2813" s="49" t="s">
        <v>206</v>
      </c>
      <c r="C2813" s="58">
        <v>55000</v>
      </c>
      <c r="D2813" s="58">
        <v>0</v>
      </c>
    </row>
    <row r="2814" spans="1:4" s="30" customFormat="1" x14ac:dyDescent="0.2">
      <c r="A2814" s="48">
        <v>412900</v>
      </c>
      <c r="B2814" s="53" t="s">
        <v>533</v>
      </c>
      <c r="C2814" s="58">
        <v>800</v>
      </c>
      <c r="D2814" s="58">
        <v>0</v>
      </c>
    </row>
    <row r="2815" spans="1:4" s="30" customFormat="1" x14ac:dyDescent="0.2">
      <c r="A2815" s="48">
        <v>412900</v>
      </c>
      <c r="B2815" s="53" t="s">
        <v>319</v>
      </c>
      <c r="C2815" s="58">
        <v>0</v>
      </c>
      <c r="D2815" s="58">
        <v>0</v>
      </c>
    </row>
    <row r="2816" spans="1:4" s="30" customFormat="1" x14ac:dyDescent="0.2">
      <c r="A2816" s="48">
        <v>412900</v>
      </c>
      <c r="B2816" s="53" t="s">
        <v>321</v>
      </c>
      <c r="C2816" s="58">
        <v>3000</v>
      </c>
      <c r="D2816" s="58">
        <v>0</v>
      </c>
    </row>
    <row r="2817" spans="1:4" s="30" customFormat="1" x14ac:dyDescent="0.2">
      <c r="A2817" s="48">
        <v>412900</v>
      </c>
      <c r="B2817" s="53" t="s">
        <v>303</v>
      </c>
      <c r="C2817" s="58">
        <v>600</v>
      </c>
      <c r="D2817" s="58">
        <v>0</v>
      </c>
    </row>
    <row r="2818" spans="1:4" s="55" customFormat="1" x14ac:dyDescent="0.2">
      <c r="A2818" s="46">
        <v>510000</v>
      </c>
      <c r="B2818" s="51" t="s">
        <v>153</v>
      </c>
      <c r="C2818" s="45">
        <f t="shared" ref="C2818" si="714">C2819</f>
        <v>15000</v>
      </c>
      <c r="D2818" s="45">
        <f t="shared" ref="D2818" si="715">D2819</f>
        <v>0</v>
      </c>
    </row>
    <row r="2819" spans="1:4" s="55" customFormat="1" x14ac:dyDescent="0.2">
      <c r="A2819" s="46">
        <v>511000</v>
      </c>
      <c r="B2819" s="51" t="s">
        <v>154</v>
      </c>
      <c r="C2819" s="45">
        <f>SUM(C2820:C2820)</f>
        <v>15000</v>
      </c>
      <c r="D2819" s="45">
        <f>SUM(D2820:D2820)</f>
        <v>0</v>
      </c>
    </row>
    <row r="2820" spans="1:4" s="30" customFormat="1" x14ac:dyDescent="0.2">
      <c r="A2820" s="48">
        <v>511300</v>
      </c>
      <c r="B2820" s="49" t="s">
        <v>157</v>
      </c>
      <c r="C2820" s="58">
        <v>15000</v>
      </c>
      <c r="D2820" s="58">
        <v>0</v>
      </c>
    </row>
    <row r="2821" spans="1:4" s="55" customFormat="1" x14ac:dyDescent="0.2">
      <c r="A2821" s="46">
        <v>630000</v>
      </c>
      <c r="B2821" s="51" t="s">
        <v>194</v>
      </c>
      <c r="C2821" s="45">
        <f>C2822+C2824</f>
        <v>47100</v>
      </c>
      <c r="D2821" s="45">
        <f>D2822+D2824</f>
        <v>429800</v>
      </c>
    </row>
    <row r="2822" spans="1:4" s="55" customFormat="1" x14ac:dyDescent="0.2">
      <c r="A2822" s="46">
        <v>631000</v>
      </c>
      <c r="B2822" s="51" t="s">
        <v>126</v>
      </c>
      <c r="C2822" s="45">
        <f>0+C2823</f>
        <v>0</v>
      </c>
      <c r="D2822" s="45">
        <f>0+D2823</f>
        <v>429800</v>
      </c>
    </row>
    <row r="2823" spans="1:4" s="30" customFormat="1" x14ac:dyDescent="0.2">
      <c r="A2823" s="56">
        <v>631200</v>
      </c>
      <c r="B2823" s="49" t="s">
        <v>197</v>
      </c>
      <c r="C2823" s="58">
        <v>0</v>
      </c>
      <c r="D2823" s="58">
        <v>429800</v>
      </c>
    </row>
    <row r="2824" spans="1:4" s="55" customFormat="1" x14ac:dyDescent="0.2">
      <c r="A2824" s="46">
        <v>638000</v>
      </c>
      <c r="B2824" s="51" t="s">
        <v>127</v>
      </c>
      <c r="C2824" s="45">
        <f t="shared" ref="C2824" si="716">C2825</f>
        <v>47100</v>
      </c>
      <c r="D2824" s="45">
        <f t="shared" ref="D2824" si="717">D2825</f>
        <v>0</v>
      </c>
    </row>
    <row r="2825" spans="1:4" s="30" customFormat="1" x14ac:dyDescent="0.2">
      <c r="A2825" s="48">
        <v>638100</v>
      </c>
      <c r="B2825" s="49" t="s">
        <v>199</v>
      </c>
      <c r="C2825" s="58">
        <v>47100</v>
      </c>
      <c r="D2825" s="58">
        <v>0</v>
      </c>
    </row>
    <row r="2826" spans="1:4" s="30" customFormat="1" x14ac:dyDescent="0.2">
      <c r="A2826" s="89"/>
      <c r="B2826" s="83" t="s">
        <v>236</v>
      </c>
      <c r="C2826" s="87">
        <f>C2802+C2818+C2821</f>
        <v>1726800.0000000002</v>
      </c>
      <c r="D2826" s="87">
        <f>D2802+D2818+D2821</f>
        <v>429800</v>
      </c>
    </row>
    <row r="2827" spans="1:4" s="30" customFormat="1" x14ac:dyDescent="0.2">
      <c r="A2827" s="66"/>
      <c r="B2827" s="44"/>
      <c r="C2827" s="67"/>
      <c r="D2827" s="67"/>
    </row>
    <row r="2828" spans="1:4" s="30" customFormat="1" x14ac:dyDescent="0.2">
      <c r="A2828" s="43"/>
      <c r="B2828" s="44"/>
      <c r="C2828" s="50"/>
      <c r="D2828" s="50"/>
    </row>
    <row r="2829" spans="1:4" s="30" customFormat="1" x14ac:dyDescent="0.2">
      <c r="A2829" s="48" t="s">
        <v>639</v>
      </c>
      <c r="B2829" s="51"/>
      <c r="C2829" s="50"/>
      <c r="D2829" s="50"/>
    </row>
    <row r="2830" spans="1:4" s="30" customFormat="1" x14ac:dyDescent="0.2">
      <c r="A2830" s="48" t="s">
        <v>249</v>
      </c>
      <c r="B2830" s="51"/>
      <c r="C2830" s="50"/>
      <c r="D2830" s="50"/>
    </row>
    <row r="2831" spans="1:4" s="30" customFormat="1" x14ac:dyDescent="0.2">
      <c r="A2831" s="48" t="s">
        <v>407</v>
      </c>
      <c r="B2831" s="51"/>
      <c r="C2831" s="50"/>
      <c r="D2831" s="50"/>
    </row>
    <row r="2832" spans="1:4" s="30" customFormat="1" x14ac:dyDescent="0.2">
      <c r="A2832" s="48" t="s">
        <v>532</v>
      </c>
      <c r="B2832" s="51"/>
      <c r="C2832" s="50"/>
      <c r="D2832" s="50"/>
    </row>
    <row r="2833" spans="1:4" s="30" customFormat="1" x14ac:dyDescent="0.2">
      <c r="A2833" s="48"/>
      <c r="B2833" s="79"/>
      <c r="C2833" s="67"/>
      <c r="D2833" s="67"/>
    </row>
    <row r="2834" spans="1:4" s="30" customFormat="1" x14ac:dyDescent="0.2">
      <c r="A2834" s="46">
        <v>410000</v>
      </c>
      <c r="B2834" s="47" t="s">
        <v>87</v>
      </c>
      <c r="C2834" s="45">
        <f t="shared" ref="C2834" si="718">C2835+C2840</f>
        <v>1642999.9999999993</v>
      </c>
      <c r="D2834" s="45">
        <f t="shared" ref="D2834" si="719">D2835+D2840</f>
        <v>0</v>
      </c>
    </row>
    <row r="2835" spans="1:4" s="30" customFormat="1" x14ac:dyDescent="0.2">
      <c r="A2835" s="46">
        <v>411000</v>
      </c>
      <c r="B2835" s="47" t="s">
        <v>204</v>
      </c>
      <c r="C2835" s="45">
        <f t="shared" ref="C2835" si="720">SUM(C2836:C2839)</f>
        <v>1366999.9999999993</v>
      </c>
      <c r="D2835" s="45">
        <f t="shared" ref="D2835" si="721">SUM(D2836:D2839)</f>
        <v>0</v>
      </c>
    </row>
    <row r="2836" spans="1:4" s="30" customFormat="1" x14ac:dyDescent="0.2">
      <c r="A2836" s="48">
        <v>411100</v>
      </c>
      <c r="B2836" s="49" t="s">
        <v>88</v>
      </c>
      <c r="C2836" s="58">
        <v>1257999.9999999993</v>
      </c>
      <c r="D2836" s="58">
        <v>0</v>
      </c>
    </row>
    <row r="2837" spans="1:4" s="30" customFormat="1" x14ac:dyDescent="0.2">
      <c r="A2837" s="48">
        <v>411200</v>
      </c>
      <c r="B2837" s="49" t="s">
        <v>217</v>
      </c>
      <c r="C2837" s="58">
        <v>57000</v>
      </c>
      <c r="D2837" s="58">
        <v>0</v>
      </c>
    </row>
    <row r="2838" spans="1:4" s="30" customFormat="1" ht="40.5" x14ac:dyDescent="0.2">
      <c r="A2838" s="48">
        <v>411300</v>
      </c>
      <c r="B2838" s="49" t="s">
        <v>89</v>
      </c>
      <c r="C2838" s="58">
        <v>32000</v>
      </c>
      <c r="D2838" s="58">
        <v>0</v>
      </c>
    </row>
    <row r="2839" spans="1:4" s="30" customFormat="1" x14ac:dyDescent="0.2">
      <c r="A2839" s="48">
        <v>411400</v>
      </c>
      <c r="B2839" s="49" t="s">
        <v>90</v>
      </c>
      <c r="C2839" s="58">
        <v>20000</v>
      </c>
      <c r="D2839" s="58">
        <v>0</v>
      </c>
    </row>
    <row r="2840" spans="1:4" s="30" customFormat="1" x14ac:dyDescent="0.2">
      <c r="A2840" s="46">
        <v>412000</v>
      </c>
      <c r="B2840" s="51" t="s">
        <v>209</v>
      </c>
      <c r="C2840" s="45">
        <f>SUM(C2841:C2849)</f>
        <v>276000</v>
      </c>
      <c r="D2840" s="45">
        <f>SUM(D2841:D2849)</f>
        <v>0</v>
      </c>
    </row>
    <row r="2841" spans="1:4" s="30" customFormat="1" x14ac:dyDescent="0.2">
      <c r="A2841" s="48">
        <v>412200</v>
      </c>
      <c r="B2841" s="49" t="s">
        <v>218</v>
      </c>
      <c r="C2841" s="58">
        <v>150000.00000000003</v>
      </c>
      <c r="D2841" s="58">
        <v>0</v>
      </c>
    </row>
    <row r="2842" spans="1:4" s="30" customFormat="1" x14ac:dyDescent="0.2">
      <c r="A2842" s="48">
        <v>412300</v>
      </c>
      <c r="B2842" s="49" t="s">
        <v>92</v>
      </c>
      <c r="C2842" s="58">
        <v>26000</v>
      </c>
      <c r="D2842" s="58">
        <v>0</v>
      </c>
    </row>
    <row r="2843" spans="1:4" s="30" customFormat="1" x14ac:dyDescent="0.2">
      <c r="A2843" s="48">
        <v>412500</v>
      </c>
      <c r="B2843" s="49" t="s">
        <v>94</v>
      </c>
      <c r="C2843" s="58">
        <v>5999.9999999999991</v>
      </c>
      <c r="D2843" s="58">
        <v>0</v>
      </c>
    </row>
    <row r="2844" spans="1:4" s="30" customFormat="1" x14ac:dyDescent="0.2">
      <c r="A2844" s="48">
        <v>412600</v>
      </c>
      <c r="B2844" s="49" t="s">
        <v>219</v>
      </c>
      <c r="C2844" s="58">
        <v>7000</v>
      </c>
      <c r="D2844" s="58">
        <v>0</v>
      </c>
    </row>
    <row r="2845" spans="1:4" s="30" customFormat="1" x14ac:dyDescent="0.2">
      <c r="A2845" s="48">
        <v>412700</v>
      </c>
      <c r="B2845" s="49" t="s">
        <v>206</v>
      </c>
      <c r="C2845" s="58">
        <v>80000</v>
      </c>
      <c r="D2845" s="58">
        <v>0</v>
      </c>
    </row>
    <row r="2846" spans="1:4" s="30" customFormat="1" x14ac:dyDescent="0.2">
      <c r="A2846" s="48">
        <v>412900</v>
      </c>
      <c r="B2846" s="49" t="s">
        <v>533</v>
      </c>
      <c r="C2846" s="58">
        <v>1000</v>
      </c>
      <c r="D2846" s="58">
        <v>0</v>
      </c>
    </row>
    <row r="2847" spans="1:4" s="30" customFormat="1" x14ac:dyDescent="0.2">
      <c r="A2847" s="48">
        <v>412900</v>
      </c>
      <c r="B2847" s="49" t="s">
        <v>320</v>
      </c>
      <c r="C2847" s="58">
        <v>1000</v>
      </c>
      <c r="D2847" s="58">
        <v>0</v>
      </c>
    </row>
    <row r="2848" spans="1:4" s="30" customFormat="1" x14ac:dyDescent="0.2">
      <c r="A2848" s="48">
        <v>412900</v>
      </c>
      <c r="B2848" s="53" t="s">
        <v>321</v>
      </c>
      <c r="C2848" s="58">
        <v>3000</v>
      </c>
      <c r="D2848" s="58">
        <v>0</v>
      </c>
    </row>
    <row r="2849" spans="1:4" s="30" customFormat="1" x14ac:dyDescent="0.2">
      <c r="A2849" s="48">
        <v>412900</v>
      </c>
      <c r="B2849" s="53" t="s">
        <v>303</v>
      </c>
      <c r="C2849" s="58">
        <v>2000</v>
      </c>
      <c r="D2849" s="58">
        <v>0</v>
      </c>
    </row>
    <row r="2850" spans="1:4" s="55" customFormat="1" x14ac:dyDescent="0.2">
      <c r="A2850" s="46">
        <v>510000</v>
      </c>
      <c r="B2850" s="51" t="s">
        <v>153</v>
      </c>
      <c r="C2850" s="45">
        <f t="shared" ref="C2850" si="722">C2851</f>
        <v>24000</v>
      </c>
      <c r="D2850" s="45">
        <f t="shared" ref="D2850" si="723">D2851</f>
        <v>0</v>
      </c>
    </row>
    <row r="2851" spans="1:4" s="55" customFormat="1" x14ac:dyDescent="0.2">
      <c r="A2851" s="46">
        <v>511000</v>
      </c>
      <c r="B2851" s="51" t="s">
        <v>154</v>
      </c>
      <c r="C2851" s="45">
        <f>C2852+0</f>
        <v>24000</v>
      </c>
      <c r="D2851" s="45">
        <f>D2852+0</f>
        <v>0</v>
      </c>
    </row>
    <row r="2852" spans="1:4" s="30" customFormat="1" x14ac:dyDescent="0.2">
      <c r="A2852" s="48">
        <v>511300</v>
      </c>
      <c r="B2852" s="49" t="s">
        <v>157</v>
      </c>
      <c r="C2852" s="58">
        <v>24000</v>
      </c>
      <c r="D2852" s="58">
        <v>0</v>
      </c>
    </row>
    <row r="2853" spans="1:4" s="55" customFormat="1" x14ac:dyDescent="0.2">
      <c r="A2853" s="46">
        <v>630000</v>
      </c>
      <c r="B2853" s="51" t="s">
        <v>194</v>
      </c>
      <c r="C2853" s="45">
        <f>C2854+C2856</f>
        <v>40000</v>
      </c>
      <c r="D2853" s="45">
        <f>D2854+D2856</f>
        <v>1000000</v>
      </c>
    </row>
    <row r="2854" spans="1:4" s="55" customFormat="1" x14ac:dyDescent="0.2">
      <c r="A2854" s="46">
        <v>631000</v>
      </c>
      <c r="B2854" s="51" t="s">
        <v>126</v>
      </c>
      <c r="C2854" s="45">
        <f>0+C2855</f>
        <v>0</v>
      </c>
      <c r="D2854" s="45">
        <f>0+D2855</f>
        <v>1000000</v>
      </c>
    </row>
    <row r="2855" spans="1:4" s="30" customFormat="1" x14ac:dyDescent="0.2">
      <c r="A2855" s="56">
        <v>631200</v>
      </c>
      <c r="B2855" s="49" t="s">
        <v>197</v>
      </c>
      <c r="C2855" s="58">
        <v>0</v>
      </c>
      <c r="D2855" s="58">
        <v>1000000</v>
      </c>
    </row>
    <row r="2856" spans="1:4" s="55" customFormat="1" x14ac:dyDescent="0.2">
      <c r="A2856" s="46">
        <v>638000</v>
      </c>
      <c r="B2856" s="51" t="s">
        <v>127</v>
      </c>
      <c r="C2856" s="45">
        <f t="shared" ref="C2856" si="724">C2857</f>
        <v>40000</v>
      </c>
      <c r="D2856" s="45">
        <f t="shared" ref="D2856" si="725">D2857</f>
        <v>0</v>
      </c>
    </row>
    <row r="2857" spans="1:4" s="30" customFormat="1" x14ac:dyDescent="0.2">
      <c r="A2857" s="48">
        <v>638100</v>
      </c>
      <c r="B2857" s="49" t="s">
        <v>199</v>
      </c>
      <c r="C2857" s="58">
        <v>40000</v>
      </c>
      <c r="D2857" s="58">
        <v>0</v>
      </c>
    </row>
    <row r="2858" spans="1:4" s="30" customFormat="1" x14ac:dyDescent="0.2">
      <c r="A2858" s="89"/>
      <c r="B2858" s="83" t="s">
        <v>236</v>
      </c>
      <c r="C2858" s="87">
        <f>C2834+C2850+C2853</f>
        <v>1706999.9999999993</v>
      </c>
      <c r="D2858" s="87">
        <f>D2834+D2850+D2853</f>
        <v>1000000</v>
      </c>
    </row>
    <row r="2859" spans="1:4" s="30" customFormat="1" x14ac:dyDescent="0.2">
      <c r="A2859" s="66"/>
      <c r="B2859" s="44"/>
      <c r="C2859" s="67"/>
      <c r="D2859" s="67"/>
    </row>
    <row r="2860" spans="1:4" s="30" customFormat="1" x14ac:dyDescent="0.2">
      <c r="A2860" s="43"/>
      <c r="B2860" s="44"/>
      <c r="C2860" s="50"/>
      <c r="D2860" s="50"/>
    </row>
    <row r="2861" spans="1:4" s="30" customFormat="1" x14ac:dyDescent="0.2">
      <c r="A2861" s="48" t="s">
        <v>640</v>
      </c>
      <c r="B2861" s="51"/>
      <c r="C2861" s="50"/>
      <c r="D2861" s="50"/>
    </row>
    <row r="2862" spans="1:4" s="30" customFormat="1" x14ac:dyDescent="0.2">
      <c r="A2862" s="48" t="s">
        <v>249</v>
      </c>
      <c r="B2862" s="51"/>
      <c r="C2862" s="50"/>
      <c r="D2862" s="50"/>
    </row>
    <row r="2863" spans="1:4" s="30" customFormat="1" x14ac:dyDescent="0.2">
      <c r="A2863" s="48" t="s">
        <v>408</v>
      </c>
      <c r="B2863" s="51"/>
      <c r="C2863" s="50"/>
      <c r="D2863" s="50"/>
    </row>
    <row r="2864" spans="1:4" s="30" customFormat="1" x14ac:dyDescent="0.2">
      <c r="A2864" s="48" t="s">
        <v>532</v>
      </c>
      <c r="B2864" s="51"/>
      <c r="C2864" s="50"/>
      <c r="D2864" s="50"/>
    </row>
    <row r="2865" spans="1:4" s="30" customFormat="1" x14ac:dyDescent="0.2">
      <c r="A2865" s="48"/>
      <c r="B2865" s="79"/>
      <c r="C2865" s="67"/>
      <c r="D2865" s="67"/>
    </row>
    <row r="2866" spans="1:4" s="30" customFormat="1" x14ac:dyDescent="0.2">
      <c r="A2866" s="46">
        <v>410000</v>
      </c>
      <c r="B2866" s="47" t="s">
        <v>87</v>
      </c>
      <c r="C2866" s="45">
        <f t="shared" ref="C2866" si="726">C2867+C2872</f>
        <v>3317800</v>
      </c>
      <c r="D2866" s="45">
        <f t="shared" ref="D2866" si="727">D2867+D2872</f>
        <v>0</v>
      </c>
    </row>
    <row r="2867" spans="1:4" s="30" customFormat="1" x14ac:dyDescent="0.2">
      <c r="A2867" s="46">
        <v>411000</v>
      </c>
      <c r="B2867" s="47" t="s">
        <v>204</v>
      </c>
      <c r="C2867" s="45">
        <f t="shared" ref="C2867" si="728">SUM(C2868:C2871)</f>
        <v>2594100</v>
      </c>
      <c r="D2867" s="45">
        <f t="shared" ref="D2867" si="729">SUM(D2868:D2871)</f>
        <v>0</v>
      </c>
    </row>
    <row r="2868" spans="1:4" s="30" customFormat="1" x14ac:dyDescent="0.2">
      <c r="A2868" s="48">
        <v>411100</v>
      </c>
      <c r="B2868" s="49" t="s">
        <v>88</v>
      </c>
      <c r="C2868" s="58">
        <v>2390000</v>
      </c>
      <c r="D2868" s="58">
        <v>0</v>
      </c>
    </row>
    <row r="2869" spans="1:4" s="30" customFormat="1" x14ac:dyDescent="0.2">
      <c r="A2869" s="48">
        <v>411200</v>
      </c>
      <c r="B2869" s="49" t="s">
        <v>217</v>
      </c>
      <c r="C2869" s="58">
        <v>150000</v>
      </c>
      <c r="D2869" s="58">
        <v>0</v>
      </c>
    </row>
    <row r="2870" spans="1:4" s="30" customFormat="1" ht="40.5" x14ac:dyDescent="0.2">
      <c r="A2870" s="48">
        <v>411300</v>
      </c>
      <c r="B2870" s="49" t="s">
        <v>89</v>
      </c>
      <c r="C2870" s="58">
        <v>39500</v>
      </c>
      <c r="D2870" s="58">
        <v>0</v>
      </c>
    </row>
    <row r="2871" spans="1:4" s="30" customFormat="1" x14ac:dyDescent="0.2">
      <c r="A2871" s="48">
        <v>411400</v>
      </c>
      <c r="B2871" s="49" t="s">
        <v>90</v>
      </c>
      <c r="C2871" s="58">
        <v>14599.999999999995</v>
      </c>
      <c r="D2871" s="58">
        <v>0</v>
      </c>
    </row>
    <row r="2872" spans="1:4" s="30" customFormat="1" x14ac:dyDescent="0.2">
      <c r="A2872" s="46">
        <v>412000</v>
      </c>
      <c r="B2872" s="51" t="s">
        <v>209</v>
      </c>
      <c r="C2872" s="45">
        <f>SUM(C2873:C2882)</f>
        <v>723700</v>
      </c>
      <c r="D2872" s="45">
        <f>SUM(D2873:D2882)</f>
        <v>0</v>
      </c>
    </row>
    <row r="2873" spans="1:4" s="30" customFormat="1" x14ac:dyDescent="0.2">
      <c r="A2873" s="56">
        <v>412100</v>
      </c>
      <c r="B2873" s="49" t="s">
        <v>91</v>
      </c>
      <c r="C2873" s="58">
        <v>75300</v>
      </c>
      <c r="D2873" s="58">
        <v>0</v>
      </c>
    </row>
    <row r="2874" spans="1:4" s="30" customFormat="1" x14ac:dyDescent="0.2">
      <c r="A2874" s="48">
        <v>412200</v>
      </c>
      <c r="B2874" s="49" t="s">
        <v>218</v>
      </c>
      <c r="C2874" s="58">
        <v>466000</v>
      </c>
      <c r="D2874" s="58">
        <v>0</v>
      </c>
    </row>
    <row r="2875" spans="1:4" s="30" customFormat="1" x14ac:dyDescent="0.2">
      <c r="A2875" s="48">
        <v>412300</v>
      </c>
      <c r="B2875" s="49" t="s">
        <v>92</v>
      </c>
      <c r="C2875" s="58">
        <v>37000</v>
      </c>
      <c r="D2875" s="58">
        <v>0</v>
      </c>
    </row>
    <row r="2876" spans="1:4" s="30" customFormat="1" x14ac:dyDescent="0.2">
      <c r="A2876" s="48">
        <v>412500</v>
      </c>
      <c r="B2876" s="49" t="s">
        <v>94</v>
      </c>
      <c r="C2876" s="58">
        <v>11500</v>
      </c>
      <c r="D2876" s="58">
        <v>0</v>
      </c>
    </row>
    <row r="2877" spans="1:4" s="30" customFormat="1" x14ac:dyDescent="0.2">
      <c r="A2877" s="48">
        <v>412600</v>
      </c>
      <c r="B2877" s="49" t="s">
        <v>219</v>
      </c>
      <c r="C2877" s="58">
        <v>4900</v>
      </c>
      <c r="D2877" s="58">
        <v>0</v>
      </c>
    </row>
    <row r="2878" spans="1:4" s="30" customFormat="1" x14ac:dyDescent="0.2">
      <c r="A2878" s="48">
        <v>412700</v>
      </c>
      <c r="B2878" s="49" t="s">
        <v>206</v>
      </c>
      <c r="C2878" s="58">
        <v>100000</v>
      </c>
      <c r="D2878" s="58">
        <v>0</v>
      </c>
    </row>
    <row r="2879" spans="1:4" s="30" customFormat="1" x14ac:dyDescent="0.2">
      <c r="A2879" s="48">
        <v>412900</v>
      </c>
      <c r="B2879" s="49" t="s">
        <v>533</v>
      </c>
      <c r="C2879" s="58">
        <v>1500</v>
      </c>
      <c r="D2879" s="58">
        <v>0</v>
      </c>
    </row>
    <row r="2880" spans="1:4" s="30" customFormat="1" x14ac:dyDescent="0.2">
      <c r="A2880" s="48">
        <v>412900</v>
      </c>
      <c r="B2880" s="49" t="s">
        <v>301</v>
      </c>
      <c r="C2880" s="58">
        <v>21800</v>
      </c>
      <c r="D2880" s="58">
        <v>0</v>
      </c>
    </row>
    <row r="2881" spans="1:4" s="30" customFormat="1" x14ac:dyDescent="0.2">
      <c r="A2881" s="48">
        <v>412900</v>
      </c>
      <c r="B2881" s="53" t="s">
        <v>320</v>
      </c>
      <c r="C2881" s="58">
        <v>700</v>
      </c>
      <c r="D2881" s="58">
        <v>0</v>
      </c>
    </row>
    <row r="2882" spans="1:4" s="30" customFormat="1" x14ac:dyDescent="0.2">
      <c r="A2882" s="48">
        <v>412900</v>
      </c>
      <c r="B2882" s="49" t="s">
        <v>321</v>
      </c>
      <c r="C2882" s="58">
        <v>5000</v>
      </c>
      <c r="D2882" s="58">
        <v>0</v>
      </c>
    </row>
    <row r="2883" spans="1:4" s="30" customFormat="1" x14ac:dyDescent="0.2">
      <c r="A2883" s="46">
        <v>510000</v>
      </c>
      <c r="B2883" s="51" t="s">
        <v>153</v>
      </c>
      <c r="C2883" s="45">
        <f t="shared" ref="C2883" si="730">C2884</f>
        <v>5000</v>
      </c>
      <c r="D2883" s="45">
        <f t="shared" ref="D2883" si="731">D2884</f>
        <v>0</v>
      </c>
    </row>
    <row r="2884" spans="1:4" s="30" customFormat="1" x14ac:dyDescent="0.2">
      <c r="A2884" s="46">
        <v>511000</v>
      </c>
      <c r="B2884" s="51" t="s">
        <v>154</v>
      </c>
      <c r="C2884" s="45">
        <f>SUM(C2885:C2885)</f>
        <v>5000</v>
      </c>
      <c r="D2884" s="45">
        <f>SUM(D2885:D2885)</f>
        <v>0</v>
      </c>
    </row>
    <row r="2885" spans="1:4" s="30" customFormat="1" x14ac:dyDescent="0.2">
      <c r="A2885" s="48">
        <v>511300</v>
      </c>
      <c r="B2885" s="49" t="s">
        <v>157</v>
      </c>
      <c r="C2885" s="58">
        <v>5000</v>
      </c>
      <c r="D2885" s="58">
        <v>0</v>
      </c>
    </row>
    <row r="2886" spans="1:4" s="55" customFormat="1" x14ac:dyDescent="0.2">
      <c r="A2886" s="46">
        <v>630000</v>
      </c>
      <c r="B2886" s="51" t="s">
        <v>194</v>
      </c>
      <c r="C2886" s="45">
        <f>C2887+C2889</f>
        <v>35000</v>
      </c>
      <c r="D2886" s="45">
        <f>D2887+D2889</f>
        <v>1700000</v>
      </c>
    </row>
    <row r="2887" spans="1:4" s="55" customFormat="1" x14ac:dyDescent="0.2">
      <c r="A2887" s="46">
        <v>631000</v>
      </c>
      <c r="B2887" s="51" t="s">
        <v>126</v>
      </c>
      <c r="C2887" s="45">
        <f>0+C2888</f>
        <v>0</v>
      </c>
      <c r="D2887" s="45">
        <f>0+D2888</f>
        <v>1700000</v>
      </c>
    </row>
    <row r="2888" spans="1:4" s="30" customFormat="1" x14ac:dyDescent="0.2">
      <c r="A2888" s="56">
        <v>631200</v>
      </c>
      <c r="B2888" s="49" t="s">
        <v>197</v>
      </c>
      <c r="C2888" s="58">
        <v>0</v>
      </c>
      <c r="D2888" s="58">
        <v>1700000</v>
      </c>
    </row>
    <row r="2889" spans="1:4" s="55" customFormat="1" x14ac:dyDescent="0.2">
      <c r="A2889" s="46">
        <v>638000</v>
      </c>
      <c r="B2889" s="51" t="s">
        <v>127</v>
      </c>
      <c r="C2889" s="45">
        <f t="shared" ref="C2889" si="732">C2890</f>
        <v>35000</v>
      </c>
      <c r="D2889" s="45">
        <f t="shared" ref="D2889" si="733">D2890</f>
        <v>0</v>
      </c>
    </row>
    <row r="2890" spans="1:4" s="30" customFormat="1" x14ac:dyDescent="0.2">
      <c r="A2890" s="48">
        <v>638100</v>
      </c>
      <c r="B2890" s="49" t="s">
        <v>199</v>
      </c>
      <c r="C2890" s="58">
        <v>35000</v>
      </c>
      <c r="D2890" s="58">
        <v>0</v>
      </c>
    </row>
    <row r="2891" spans="1:4" s="30" customFormat="1" x14ac:dyDescent="0.2">
      <c r="A2891" s="89"/>
      <c r="B2891" s="83" t="s">
        <v>236</v>
      </c>
      <c r="C2891" s="87">
        <f>C2866+C2883+C2886</f>
        <v>3357800</v>
      </c>
      <c r="D2891" s="87">
        <f>D2866+D2883+D2886</f>
        <v>1700000</v>
      </c>
    </row>
    <row r="2892" spans="1:4" s="30" customFormat="1" x14ac:dyDescent="0.2">
      <c r="A2892" s="66"/>
      <c r="B2892" s="44"/>
      <c r="C2892" s="67"/>
      <c r="D2892" s="67"/>
    </row>
    <row r="2893" spans="1:4" s="30" customFormat="1" x14ac:dyDescent="0.2">
      <c r="A2893" s="43"/>
      <c r="B2893" s="44"/>
      <c r="C2893" s="50"/>
      <c r="D2893" s="50"/>
    </row>
    <row r="2894" spans="1:4" s="30" customFormat="1" x14ac:dyDescent="0.2">
      <c r="A2894" s="48" t="s">
        <v>641</v>
      </c>
      <c r="B2894" s="51"/>
      <c r="C2894" s="50"/>
      <c r="D2894" s="50"/>
    </row>
    <row r="2895" spans="1:4" s="30" customFormat="1" x14ac:dyDescent="0.2">
      <c r="A2895" s="48" t="s">
        <v>249</v>
      </c>
      <c r="B2895" s="51"/>
      <c r="C2895" s="50"/>
      <c r="D2895" s="50"/>
    </row>
    <row r="2896" spans="1:4" s="30" customFormat="1" x14ac:dyDescent="0.2">
      <c r="A2896" s="48" t="s">
        <v>409</v>
      </c>
      <c r="B2896" s="51"/>
      <c r="C2896" s="50"/>
      <c r="D2896" s="50"/>
    </row>
    <row r="2897" spans="1:4" s="30" customFormat="1" x14ac:dyDescent="0.2">
      <c r="A2897" s="48" t="s">
        <v>532</v>
      </c>
      <c r="B2897" s="51"/>
      <c r="C2897" s="50"/>
      <c r="D2897" s="50"/>
    </row>
    <row r="2898" spans="1:4" s="30" customFormat="1" x14ac:dyDescent="0.2">
      <c r="A2898" s="48"/>
      <c r="B2898" s="79"/>
      <c r="C2898" s="67"/>
      <c r="D2898" s="67"/>
    </row>
    <row r="2899" spans="1:4" s="30" customFormat="1" x14ac:dyDescent="0.2">
      <c r="A2899" s="46">
        <v>410000</v>
      </c>
      <c r="B2899" s="47" t="s">
        <v>87</v>
      </c>
      <c r="C2899" s="45">
        <f>C2900+C2905+0</f>
        <v>1323300.0000000005</v>
      </c>
      <c r="D2899" s="45">
        <f>D2900+D2905+0</f>
        <v>0</v>
      </c>
    </row>
    <row r="2900" spans="1:4" s="30" customFormat="1" x14ac:dyDescent="0.2">
      <c r="A2900" s="46">
        <v>411000</v>
      </c>
      <c r="B2900" s="47" t="s">
        <v>204</v>
      </c>
      <c r="C2900" s="45">
        <f t="shared" ref="C2900" si="734">SUM(C2901:C2904)</f>
        <v>1156000.0000000005</v>
      </c>
      <c r="D2900" s="45">
        <f t="shared" ref="D2900" si="735">SUM(D2901:D2904)</f>
        <v>0</v>
      </c>
    </row>
    <row r="2901" spans="1:4" s="30" customFormat="1" x14ac:dyDescent="0.2">
      <c r="A2901" s="48">
        <v>411100</v>
      </c>
      <c r="B2901" s="49" t="s">
        <v>88</v>
      </c>
      <c r="C2901" s="58">
        <v>1038000.0000000003</v>
      </c>
      <c r="D2901" s="58">
        <v>0</v>
      </c>
    </row>
    <row r="2902" spans="1:4" s="30" customFormat="1" x14ac:dyDescent="0.2">
      <c r="A2902" s="48">
        <v>411200</v>
      </c>
      <c r="B2902" s="49" t="s">
        <v>217</v>
      </c>
      <c r="C2902" s="58">
        <v>62000</v>
      </c>
      <c r="D2902" s="58">
        <v>0</v>
      </c>
    </row>
    <row r="2903" spans="1:4" s="30" customFormat="1" ht="40.5" x14ac:dyDescent="0.2">
      <c r="A2903" s="48">
        <v>411300</v>
      </c>
      <c r="B2903" s="49" t="s">
        <v>89</v>
      </c>
      <c r="C2903" s="58">
        <v>24600</v>
      </c>
      <c r="D2903" s="58">
        <v>0</v>
      </c>
    </row>
    <row r="2904" spans="1:4" s="30" customFormat="1" x14ac:dyDescent="0.2">
      <c r="A2904" s="48">
        <v>411400</v>
      </c>
      <c r="B2904" s="49" t="s">
        <v>90</v>
      </c>
      <c r="C2904" s="58">
        <v>31400.000000000004</v>
      </c>
      <c r="D2904" s="58">
        <v>0</v>
      </c>
    </row>
    <row r="2905" spans="1:4" s="30" customFormat="1" x14ac:dyDescent="0.2">
      <c r="A2905" s="46">
        <v>412000</v>
      </c>
      <c r="B2905" s="51" t="s">
        <v>209</v>
      </c>
      <c r="C2905" s="45">
        <f t="shared" ref="C2905" si="736">SUM(C2906:C2916)</f>
        <v>167300</v>
      </c>
      <c r="D2905" s="45">
        <f t="shared" ref="D2905" si="737">SUM(D2906:D2916)</f>
        <v>0</v>
      </c>
    </row>
    <row r="2906" spans="1:4" s="30" customFormat="1" x14ac:dyDescent="0.2">
      <c r="A2906" s="48">
        <v>412200</v>
      </c>
      <c r="B2906" s="49" t="s">
        <v>218</v>
      </c>
      <c r="C2906" s="58">
        <v>100000</v>
      </c>
      <c r="D2906" s="58">
        <v>0</v>
      </c>
    </row>
    <row r="2907" spans="1:4" s="30" customFormat="1" x14ac:dyDescent="0.2">
      <c r="A2907" s="48">
        <v>412300</v>
      </c>
      <c r="B2907" s="49" t="s">
        <v>92</v>
      </c>
      <c r="C2907" s="58">
        <v>11000.000000000002</v>
      </c>
      <c r="D2907" s="58">
        <v>0</v>
      </c>
    </row>
    <row r="2908" spans="1:4" s="30" customFormat="1" x14ac:dyDescent="0.2">
      <c r="A2908" s="48">
        <v>412500</v>
      </c>
      <c r="B2908" s="49" t="s">
        <v>94</v>
      </c>
      <c r="C2908" s="58">
        <v>2300</v>
      </c>
      <c r="D2908" s="58">
        <v>0</v>
      </c>
    </row>
    <row r="2909" spans="1:4" s="30" customFormat="1" x14ac:dyDescent="0.2">
      <c r="A2909" s="48">
        <v>412600</v>
      </c>
      <c r="B2909" s="49" t="s">
        <v>219</v>
      </c>
      <c r="C2909" s="58">
        <v>6699.9999999999991</v>
      </c>
      <c r="D2909" s="58">
        <v>0</v>
      </c>
    </row>
    <row r="2910" spans="1:4" s="30" customFormat="1" x14ac:dyDescent="0.2">
      <c r="A2910" s="48">
        <v>412700</v>
      </c>
      <c r="B2910" s="49" t="s">
        <v>206</v>
      </c>
      <c r="C2910" s="58">
        <v>32300.000000000007</v>
      </c>
      <c r="D2910" s="58">
        <v>0</v>
      </c>
    </row>
    <row r="2911" spans="1:4" s="30" customFormat="1" x14ac:dyDescent="0.2">
      <c r="A2911" s="48">
        <v>412900</v>
      </c>
      <c r="B2911" s="49" t="s">
        <v>533</v>
      </c>
      <c r="C2911" s="58">
        <v>1500</v>
      </c>
      <c r="D2911" s="58">
        <v>0</v>
      </c>
    </row>
    <row r="2912" spans="1:4" s="30" customFormat="1" x14ac:dyDescent="0.2">
      <c r="A2912" s="48">
        <v>412900</v>
      </c>
      <c r="B2912" s="49" t="s">
        <v>301</v>
      </c>
      <c r="C2912" s="58">
        <v>4300</v>
      </c>
      <c r="D2912" s="58">
        <v>0</v>
      </c>
    </row>
    <row r="2913" spans="1:4" s="30" customFormat="1" x14ac:dyDescent="0.2">
      <c r="A2913" s="48">
        <v>412900</v>
      </c>
      <c r="B2913" s="49" t="s">
        <v>319</v>
      </c>
      <c r="C2913" s="58">
        <v>900</v>
      </c>
      <c r="D2913" s="58">
        <v>0</v>
      </c>
    </row>
    <row r="2914" spans="1:4" s="30" customFormat="1" x14ac:dyDescent="0.2">
      <c r="A2914" s="48">
        <v>412900</v>
      </c>
      <c r="B2914" s="53" t="s">
        <v>320</v>
      </c>
      <c r="C2914" s="58">
        <v>900</v>
      </c>
      <c r="D2914" s="58">
        <v>0</v>
      </c>
    </row>
    <row r="2915" spans="1:4" s="30" customFormat="1" x14ac:dyDescent="0.2">
      <c r="A2915" s="48">
        <v>412900</v>
      </c>
      <c r="B2915" s="49" t="s">
        <v>321</v>
      </c>
      <c r="C2915" s="58">
        <v>2000</v>
      </c>
      <c r="D2915" s="58">
        <v>0</v>
      </c>
    </row>
    <row r="2916" spans="1:4" s="30" customFormat="1" x14ac:dyDescent="0.2">
      <c r="A2916" s="48">
        <v>412900</v>
      </c>
      <c r="B2916" s="49" t="s">
        <v>303</v>
      </c>
      <c r="C2916" s="58">
        <v>5400</v>
      </c>
      <c r="D2916" s="58">
        <v>0</v>
      </c>
    </row>
    <row r="2917" spans="1:4" s="30" customFormat="1" x14ac:dyDescent="0.2">
      <c r="A2917" s="46">
        <v>510000</v>
      </c>
      <c r="B2917" s="51" t="s">
        <v>153</v>
      </c>
      <c r="C2917" s="45">
        <f t="shared" ref="C2917" si="738">C2918+C2923+C2921</f>
        <v>27500</v>
      </c>
      <c r="D2917" s="45">
        <f t="shared" ref="D2917" si="739">D2918+D2923+D2921</f>
        <v>0</v>
      </c>
    </row>
    <row r="2918" spans="1:4" s="30" customFormat="1" x14ac:dyDescent="0.2">
      <c r="A2918" s="46">
        <v>511000</v>
      </c>
      <c r="B2918" s="51" t="s">
        <v>154</v>
      </c>
      <c r="C2918" s="45">
        <f t="shared" ref="C2918" si="740">SUM(C2919:C2920)</f>
        <v>20000</v>
      </c>
      <c r="D2918" s="45">
        <f t="shared" ref="D2918" si="741">SUM(D2919:D2920)</f>
        <v>0</v>
      </c>
    </row>
    <row r="2919" spans="1:4" s="30" customFormat="1" x14ac:dyDescent="0.2">
      <c r="A2919" s="48">
        <v>511200</v>
      </c>
      <c r="B2919" s="49" t="s">
        <v>156</v>
      </c>
      <c r="C2919" s="58">
        <v>10000</v>
      </c>
      <c r="D2919" s="58">
        <v>0</v>
      </c>
    </row>
    <row r="2920" spans="1:4" s="30" customFormat="1" x14ac:dyDescent="0.2">
      <c r="A2920" s="48">
        <v>511300</v>
      </c>
      <c r="B2920" s="49" t="s">
        <v>157</v>
      </c>
      <c r="C2920" s="58">
        <v>10000</v>
      </c>
      <c r="D2920" s="58">
        <v>0</v>
      </c>
    </row>
    <row r="2921" spans="1:4" s="55" customFormat="1" x14ac:dyDescent="0.2">
      <c r="A2921" s="46">
        <v>513000</v>
      </c>
      <c r="B2921" s="51" t="s">
        <v>162</v>
      </c>
      <c r="C2921" s="45">
        <f t="shared" ref="C2921" si="742">+C2922</f>
        <v>6500</v>
      </c>
      <c r="D2921" s="45">
        <f t="shared" ref="D2921" si="743">+D2922</f>
        <v>0</v>
      </c>
    </row>
    <row r="2922" spans="1:4" s="30" customFormat="1" x14ac:dyDescent="0.2">
      <c r="A2922" s="48">
        <v>513700</v>
      </c>
      <c r="B2922" s="49" t="s">
        <v>163</v>
      </c>
      <c r="C2922" s="58">
        <v>6500</v>
      </c>
      <c r="D2922" s="58">
        <v>0</v>
      </c>
    </row>
    <row r="2923" spans="1:4" s="55" customFormat="1" x14ac:dyDescent="0.2">
      <c r="A2923" s="46">
        <v>516000</v>
      </c>
      <c r="B2923" s="51" t="s">
        <v>164</v>
      </c>
      <c r="C2923" s="45">
        <f t="shared" ref="C2923" si="744">C2924</f>
        <v>1000</v>
      </c>
      <c r="D2923" s="45">
        <f t="shared" ref="D2923" si="745">D2924</f>
        <v>0</v>
      </c>
    </row>
    <row r="2924" spans="1:4" s="30" customFormat="1" x14ac:dyDescent="0.2">
      <c r="A2924" s="48">
        <v>516100</v>
      </c>
      <c r="B2924" s="49" t="s">
        <v>164</v>
      </c>
      <c r="C2924" s="58">
        <v>1000</v>
      </c>
      <c r="D2924" s="58">
        <v>0</v>
      </c>
    </row>
    <row r="2925" spans="1:4" s="55" customFormat="1" x14ac:dyDescent="0.2">
      <c r="A2925" s="46">
        <v>630000</v>
      </c>
      <c r="B2925" s="51" t="s">
        <v>194</v>
      </c>
      <c r="C2925" s="45">
        <f>C2926+C2928</f>
        <v>78000</v>
      </c>
      <c r="D2925" s="45">
        <f>D2926+D2928</f>
        <v>150000</v>
      </c>
    </row>
    <row r="2926" spans="1:4" s="55" customFormat="1" x14ac:dyDescent="0.2">
      <c r="A2926" s="46">
        <v>631000</v>
      </c>
      <c r="B2926" s="51" t="s">
        <v>126</v>
      </c>
      <c r="C2926" s="45">
        <f>0</f>
        <v>0</v>
      </c>
      <c r="D2926" s="45">
        <f>D2927</f>
        <v>150000</v>
      </c>
    </row>
    <row r="2927" spans="1:4" s="30" customFormat="1" x14ac:dyDescent="0.2">
      <c r="A2927" s="56">
        <v>631200</v>
      </c>
      <c r="B2927" s="49" t="s">
        <v>197</v>
      </c>
      <c r="C2927" s="58">
        <v>0</v>
      </c>
      <c r="D2927" s="58">
        <v>150000</v>
      </c>
    </row>
    <row r="2928" spans="1:4" s="55" customFormat="1" x14ac:dyDescent="0.2">
      <c r="A2928" s="46">
        <v>638000</v>
      </c>
      <c r="B2928" s="51" t="s">
        <v>127</v>
      </c>
      <c r="C2928" s="45">
        <f t="shared" ref="C2928" si="746">C2929</f>
        <v>78000</v>
      </c>
      <c r="D2928" s="45">
        <f t="shared" ref="D2928" si="747">D2929</f>
        <v>0</v>
      </c>
    </row>
    <row r="2929" spans="1:4" s="30" customFormat="1" x14ac:dyDescent="0.2">
      <c r="A2929" s="48">
        <v>638100</v>
      </c>
      <c r="B2929" s="49" t="s">
        <v>199</v>
      </c>
      <c r="C2929" s="58">
        <v>78000</v>
      </c>
      <c r="D2929" s="58">
        <v>0</v>
      </c>
    </row>
    <row r="2930" spans="1:4" s="30" customFormat="1" x14ac:dyDescent="0.2">
      <c r="A2930" s="89"/>
      <c r="B2930" s="83" t="s">
        <v>236</v>
      </c>
      <c r="C2930" s="87">
        <f>C2899+C2917+C2925</f>
        <v>1428800.0000000005</v>
      </c>
      <c r="D2930" s="87">
        <f>D2899+D2917+D2925</f>
        <v>150000</v>
      </c>
    </row>
    <row r="2931" spans="1:4" s="30" customFormat="1" x14ac:dyDescent="0.2">
      <c r="A2931" s="66"/>
      <c r="B2931" s="44"/>
      <c r="C2931" s="67"/>
      <c r="D2931" s="67"/>
    </row>
    <row r="2932" spans="1:4" s="30" customFormat="1" x14ac:dyDescent="0.2">
      <c r="A2932" s="43"/>
      <c r="B2932" s="44"/>
      <c r="C2932" s="50"/>
      <c r="D2932" s="50"/>
    </row>
    <row r="2933" spans="1:4" s="30" customFormat="1" x14ac:dyDescent="0.2">
      <c r="A2933" s="48" t="s">
        <v>642</v>
      </c>
      <c r="B2933" s="51"/>
      <c r="C2933" s="50"/>
      <c r="D2933" s="50"/>
    </row>
    <row r="2934" spans="1:4" s="30" customFormat="1" x14ac:dyDescent="0.2">
      <c r="A2934" s="48" t="s">
        <v>249</v>
      </c>
      <c r="B2934" s="51"/>
      <c r="C2934" s="50"/>
      <c r="D2934" s="50"/>
    </row>
    <row r="2935" spans="1:4" s="30" customFormat="1" x14ac:dyDescent="0.2">
      <c r="A2935" s="48" t="s">
        <v>410</v>
      </c>
      <c r="B2935" s="51"/>
      <c r="C2935" s="50"/>
      <c r="D2935" s="50"/>
    </row>
    <row r="2936" spans="1:4" s="30" customFormat="1" x14ac:dyDescent="0.2">
      <c r="A2936" s="48" t="s">
        <v>532</v>
      </c>
      <c r="B2936" s="51"/>
      <c r="C2936" s="50"/>
      <c r="D2936" s="50"/>
    </row>
    <row r="2937" spans="1:4" s="30" customFormat="1" x14ac:dyDescent="0.2">
      <c r="A2937" s="48"/>
      <c r="B2937" s="79"/>
      <c r="C2937" s="67"/>
      <c r="D2937" s="67"/>
    </row>
    <row r="2938" spans="1:4" s="30" customFormat="1" x14ac:dyDescent="0.2">
      <c r="A2938" s="46">
        <v>410000</v>
      </c>
      <c r="B2938" s="47" t="s">
        <v>87</v>
      </c>
      <c r="C2938" s="45">
        <f t="shared" ref="C2938" si="748">C2939+C2944</f>
        <v>1346800</v>
      </c>
      <c r="D2938" s="45">
        <f t="shared" ref="D2938" si="749">D2939+D2944</f>
        <v>0</v>
      </c>
    </row>
    <row r="2939" spans="1:4" s="30" customFormat="1" x14ac:dyDescent="0.2">
      <c r="A2939" s="46">
        <v>411000</v>
      </c>
      <c r="B2939" s="47" t="s">
        <v>204</v>
      </c>
      <c r="C2939" s="45">
        <f t="shared" ref="C2939" si="750">SUM(C2940:C2943)</f>
        <v>1140700</v>
      </c>
      <c r="D2939" s="45">
        <f t="shared" ref="D2939" si="751">SUM(D2940:D2943)</f>
        <v>0</v>
      </c>
    </row>
    <row r="2940" spans="1:4" s="30" customFormat="1" x14ac:dyDescent="0.2">
      <c r="A2940" s="48">
        <v>411100</v>
      </c>
      <c r="B2940" s="49" t="s">
        <v>88</v>
      </c>
      <c r="C2940" s="58">
        <v>1050000</v>
      </c>
      <c r="D2940" s="58">
        <v>0</v>
      </c>
    </row>
    <row r="2941" spans="1:4" s="30" customFormat="1" x14ac:dyDescent="0.2">
      <c r="A2941" s="48">
        <v>411200</v>
      </c>
      <c r="B2941" s="49" t="s">
        <v>217</v>
      </c>
      <c r="C2941" s="58">
        <v>42500</v>
      </c>
      <c r="D2941" s="58">
        <v>0</v>
      </c>
    </row>
    <row r="2942" spans="1:4" s="30" customFormat="1" ht="40.5" x14ac:dyDescent="0.2">
      <c r="A2942" s="48">
        <v>411300</v>
      </c>
      <c r="B2942" s="49" t="s">
        <v>89</v>
      </c>
      <c r="C2942" s="58">
        <v>23200</v>
      </c>
      <c r="D2942" s="58">
        <v>0</v>
      </c>
    </row>
    <row r="2943" spans="1:4" s="30" customFormat="1" x14ac:dyDescent="0.2">
      <c r="A2943" s="48">
        <v>411400</v>
      </c>
      <c r="B2943" s="49" t="s">
        <v>90</v>
      </c>
      <c r="C2943" s="58">
        <v>25000</v>
      </c>
      <c r="D2943" s="58">
        <v>0</v>
      </c>
    </row>
    <row r="2944" spans="1:4" s="30" customFormat="1" x14ac:dyDescent="0.2">
      <c r="A2944" s="46">
        <v>412000</v>
      </c>
      <c r="B2944" s="51" t="s">
        <v>209</v>
      </c>
      <c r="C2944" s="45">
        <f>SUM(C2945:C2951)</f>
        <v>206100</v>
      </c>
      <c r="D2944" s="45">
        <f>SUM(D2945:D2951)</f>
        <v>0</v>
      </c>
    </row>
    <row r="2945" spans="1:4" s="30" customFormat="1" x14ac:dyDescent="0.2">
      <c r="A2945" s="48">
        <v>412200</v>
      </c>
      <c r="B2945" s="49" t="s">
        <v>218</v>
      </c>
      <c r="C2945" s="58">
        <v>135000</v>
      </c>
      <c r="D2945" s="58">
        <v>0</v>
      </c>
    </row>
    <row r="2946" spans="1:4" s="30" customFormat="1" x14ac:dyDescent="0.2">
      <c r="A2946" s="48">
        <v>412300</v>
      </c>
      <c r="B2946" s="49" t="s">
        <v>92</v>
      </c>
      <c r="C2946" s="58">
        <v>25000</v>
      </c>
      <c r="D2946" s="58">
        <v>0</v>
      </c>
    </row>
    <row r="2947" spans="1:4" s="30" customFormat="1" x14ac:dyDescent="0.2">
      <c r="A2947" s="48">
        <v>412500</v>
      </c>
      <c r="B2947" s="49" t="s">
        <v>94</v>
      </c>
      <c r="C2947" s="58">
        <v>7000</v>
      </c>
      <c r="D2947" s="58">
        <v>0</v>
      </c>
    </row>
    <row r="2948" spans="1:4" s="30" customFormat="1" x14ac:dyDescent="0.2">
      <c r="A2948" s="48">
        <v>412600</v>
      </c>
      <c r="B2948" s="49" t="s">
        <v>219</v>
      </c>
      <c r="C2948" s="58">
        <v>4000</v>
      </c>
      <c r="D2948" s="58">
        <v>0</v>
      </c>
    </row>
    <row r="2949" spans="1:4" s="30" customFormat="1" x14ac:dyDescent="0.2">
      <c r="A2949" s="48">
        <v>412700</v>
      </c>
      <c r="B2949" s="49" t="s">
        <v>206</v>
      </c>
      <c r="C2949" s="58">
        <v>31600</v>
      </c>
      <c r="D2949" s="58">
        <v>0</v>
      </c>
    </row>
    <row r="2950" spans="1:4" s="30" customFormat="1" x14ac:dyDescent="0.2">
      <c r="A2950" s="48">
        <v>412900</v>
      </c>
      <c r="B2950" s="53" t="s">
        <v>320</v>
      </c>
      <c r="C2950" s="58">
        <v>1000</v>
      </c>
      <c r="D2950" s="58">
        <v>0</v>
      </c>
    </row>
    <row r="2951" spans="1:4" s="30" customFormat="1" x14ac:dyDescent="0.2">
      <c r="A2951" s="48">
        <v>412900</v>
      </c>
      <c r="B2951" s="53" t="s">
        <v>321</v>
      </c>
      <c r="C2951" s="58">
        <v>2500</v>
      </c>
      <c r="D2951" s="58">
        <v>0</v>
      </c>
    </row>
    <row r="2952" spans="1:4" s="55" customFormat="1" x14ac:dyDescent="0.2">
      <c r="A2952" s="46">
        <v>510000</v>
      </c>
      <c r="B2952" s="51" t="s">
        <v>153</v>
      </c>
      <c r="C2952" s="45">
        <f t="shared" ref="C2952" si="752">C2953</f>
        <v>5000</v>
      </c>
      <c r="D2952" s="45">
        <f t="shared" ref="D2952" si="753">D2953</f>
        <v>0</v>
      </c>
    </row>
    <row r="2953" spans="1:4" s="55" customFormat="1" x14ac:dyDescent="0.2">
      <c r="A2953" s="46">
        <v>511000</v>
      </c>
      <c r="B2953" s="51" t="s">
        <v>154</v>
      </c>
      <c r="C2953" s="45">
        <f t="shared" ref="C2953" si="754">SUM(C2954:C2955)</f>
        <v>5000</v>
      </c>
      <c r="D2953" s="45">
        <f t="shared" ref="D2953" si="755">SUM(D2954:D2955)</f>
        <v>0</v>
      </c>
    </row>
    <row r="2954" spans="1:4" s="30" customFormat="1" x14ac:dyDescent="0.2">
      <c r="A2954" s="48">
        <v>511200</v>
      </c>
      <c r="B2954" s="49" t="s">
        <v>156</v>
      </c>
      <c r="C2954" s="58">
        <v>3000</v>
      </c>
      <c r="D2954" s="58">
        <v>0</v>
      </c>
    </row>
    <row r="2955" spans="1:4" s="30" customFormat="1" x14ac:dyDescent="0.2">
      <c r="A2955" s="48">
        <v>511300</v>
      </c>
      <c r="B2955" s="49" t="s">
        <v>157</v>
      </c>
      <c r="C2955" s="58">
        <v>2000</v>
      </c>
      <c r="D2955" s="58">
        <v>0</v>
      </c>
    </row>
    <row r="2956" spans="1:4" s="55" customFormat="1" x14ac:dyDescent="0.2">
      <c r="A2956" s="46">
        <v>630000</v>
      </c>
      <c r="B2956" s="51" t="s">
        <v>194</v>
      </c>
      <c r="C2956" s="45">
        <f>C2957+C2959</f>
        <v>6000</v>
      </c>
      <c r="D2956" s="45">
        <f>D2957+D2959</f>
        <v>250000</v>
      </c>
    </row>
    <row r="2957" spans="1:4" s="55" customFormat="1" x14ac:dyDescent="0.2">
      <c r="A2957" s="46">
        <v>631000</v>
      </c>
      <c r="B2957" s="51" t="s">
        <v>126</v>
      </c>
      <c r="C2957" s="45">
        <f>0+C2958</f>
        <v>0</v>
      </c>
      <c r="D2957" s="45">
        <f>0+D2958</f>
        <v>250000</v>
      </c>
    </row>
    <row r="2958" spans="1:4" s="30" customFormat="1" x14ac:dyDescent="0.2">
      <c r="A2958" s="56">
        <v>631200</v>
      </c>
      <c r="B2958" s="49" t="s">
        <v>197</v>
      </c>
      <c r="C2958" s="58">
        <v>0</v>
      </c>
      <c r="D2958" s="58">
        <v>250000</v>
      </c>
    </row>
    <row r="2959" spans="1:4" s="55" customFormat="1" x14ac:dyDescent="0.2">
      <c r="A2959" s="46">
        <v>638000</v>
      </c>
      <c r="B2959" s="51" t="s">
        <v>127</v>
      </c>
      <c r="C2959" s="45">
        <f t="shared" ref="C2959" si="756">C2960</f>
        <v>6000</v>
      </c>
      <c r="D2959" s="45">
        <f t="shared" ref="D2959" si="757">D2960</f>
        <v>0</v>
      </c>
    </row>
    <row r="2960" spans="1:4" s="30" customFormat="1" x14ac:dyDescent="0.2">
      <c r="A2960" s="48">
        <v>638100</v>
      </c>
      <c r="B2960" s="49" t="s">
        <v>199</v>
      </c>
      <c r="C2960" s="58">
        <v>6000</v>
      </c>
      <c r="D2960" s="58">
        <v>0</v>
      </c>
    </row>
    <row r="2961" spans="1:4" s="30" customFormat="1" x14ac:dyDescent="0.2">
      <c r="A2961" s="89"/>
      <c r="B2961" s="83" t="s">
        <v>236</v>
      </c>
      <c r="C2961" s="87">
        <f>C2938+C2952+C2956</f>
        <v>1357800</v>
      </c>
      <c r="D2961" s="87">
        <f>D2938+D2952+D2956</f>
        <v>250000</v>
      </c>
    </row>
    <row r="2962" spans="1:4" s="30" customFormat="1" x14ac:dyDescent="0.2">
      <c r="A2962" s="66"/>
      <c r="B2962" s="44"/>
      <c r="C2962" s="67"/>
      <c r="D2962" s="67"/>
    </row>
    <row r="2963" spans="1:4" s="30" customFormat="1" x14ac:dyDescent="0.2">
      <c r="A2963" s="43"/>
      <c r="B2963" s="44"/>
      <c r="C2963" s="50"/>
      <c r="D2963" s="50"/>
    </row>
    <row r="2964" spans="1:4" s="30" customFormat="1" x14ac:dyDescent="0.2">
      <c r="A2964" s="48" t="s">
        <v>643</v>
      </c>
      <c r="B2964" s="51"/>
      <c r="C2964" s="50"/>
      <c r="D2964" s="50"/>
    </row>
    <row r="2965" spans="1:4" s="30" customFormat="1" x14ac:dyDescent="0.2">
      <c r="A2965" s="48" t="s">
        <v>249</v>
      </c>
      <c r="B2965" s="51"/>
      <c r="C2965" s="50"/>
      <c r="D2965" s="50"/>
    </row>
    <row r="2966" spans="1:4" s="30" customFormat="1" x14ac:dyDescent="0.2">
      <c r="A2966" s="48" t="s">
        <v>411</v>
      </c>
      <c r="B2966" s="51"/>
      <c r="C2966" s="50"/>
      <c r="D2966" s="50"/>
    </row>
    <row r="2967" spans="1:4" s="30" customFormat="1" x14ac:dyDescent="0.2">
      <c r="A2967" s="48" t="s">
        <v>532</v>
      </c>
      <c r="B2967" s="51"/>
      <c r="C2967" s="50"/>
      <c r="D2967" s="50"/>
    </row>
    <row r="2968" spans="1:4" s="30" customFormat="1" x14ac:dyDescent="0.2">
      <c r="A2968" s="48"/>
      <c r="B2968" s="79"/>
      <c r="C2968" s="67"/>
      <c r="D2968" s="67"/>
    </row>
    <row r="2969" spans="1:4" s="30" customFormat="1" x14ac:dyDescent="0.2">
      <c r="A2969" s="46">
        <v>410000</v>
      </c>
      <c r="B2969" s="47" t="s">
        <v>87</v>
      </c>
      <c r="C2969" s="45">
        <f>C2970+C2975+C2984</f>
        <v>1170200</v>
      </c>
      <c r="D2969" s="45">
        <f>D2970+D2975+D2984</f>
        <v>0</v>
      </c>
    </row>
    <row r="2970" spans="1:4" s="30" customFormat="1" x14ac:dyDescent="0.2">
      <c r="A2970" s="46">
        <v>411000</v>
      </c>
      <c r="B2970" s="47" t="s">
        <v>204</v>
      </c>
      <c r="C2970" s="45">
        <f t="shared" ref="C2970" si="758">SUM(C2971:C2974)</f>
        <v>983200</v>
      </c>
      <c r="D2970" s="45">
        <f t="shared" ref="D2970" si="759">SUM(D2971:D2974)</f>
        <v>0</v>
      </c>
    </row>
    <row r="2971" spans="1:4" s="30" customFormat="1" x14ac:dyDescent="0.2">
      <c r="A2971" s="48">
        <v>411100</v>
      </c>
      <c r="B2971" s="49" t="s">
        <v>88</v>
      </c>
      <c r="C2971" s="58">
        <v>870000</v>
      </c>
      <c r="D2971" s="58">
        <v>0</v>
      </c>
    </row>
    <row r="2972" spans="1:4" s="30" customFormat="1" x14ac:dyDescent="0.2">
      <c r="A2972" s="48">
        <v>411200</v>
      </c>
      <c r="B2972" s="49" t="s">
        <v>217</v>
      </c>
      <c r="C2972" s="58">
        <v>49300</v>
      </c>
      <c r="D2972" s="58">
        <v>0</v>
      </c>
    </row>
    <row r="2973" spans="1:4" s="30" customFormat="1" ht="40.5" x14ac:dyDescent="0.2">
      <c r="A2973" s="48">
        <v>411300</v>
      </c>
      <c r="B2973" s="49" t="s">
        <v>89</v>
      </c>
      <c r="C2973" s="58">
        <v>41900</v>
      </c>
      <c r="D2973" s="58">
        <v>0</v>
      </c>
    </row>
    <row r="2974" spans="1:4" s="30" customFormat="1" x14ac:dyDescent="0.2">
      <c r="A2974" s="48">
        <v>411400</v>
      </c>
      <c r="B2974" s="49" t="s">
        <v>90</v>
      </c>
      <c r="C2974" s="58">
        <v>22000</v>
      </c>
      <c r="D2974" s="58">
        <v>0</v>
      </c>
    </row>
    <row r="2975" spans="1:4" s="30" customFormat="1" x14ac:dyDescent="0.2">
      <c r="A2975" s="46">
        <v>412000</v>
      </c>
      <c r="B2975" s="51" t="s">
        <v>209</v>
      </c>
      <c r="C2975" s="45">
        <f>SUM(C2976:C2983)</f>
        <v>186500</v>
      </c>
      <c r="D2975" s="45">
        <f>SUM(D2976:D2983)</f>
        <v>0</v>
      </c>
    </row>
    <row r="2976" spans="1:4" s="30" customFormat="1" x14ac:dyDescent="0.2">
      <c r="A2976" s="48">
        <v>412200</v>
      </c>
      <c r="B2976" s="49" t="s">
        <v>218</v>
      </c>
      <c r="C2976" s="58">
        <v>90000</v>
      </c>
      <c r="D2976" s="58">
        <v>0</v>
      </c>
    </row>
    <row r="2977" spans="1:4" s="30" customFormat="1" x14ac:dyDescent="0.2">
      <c r="A2977" s="48">
        <v>412300</v>
      </c>
      <c r="B2977" s="49" t="s">
        <v>92</v>
      </c>
      <c r="C2977" s="58">
        <v>18000</v>
      </c>
      <c r="D2977" s="58">
        <v>0</v>
      </c>
    </row>
    <row r="2978" spans="1:4" s="30" customFormat="1" x14ac:dyDescent="0.2">
      <c r="A2978" s="48">
        <v>412500</v>
      </c>
      <c r="B2978" s="49" t="s">
        <v>94</v>
      </c>
      <c r="C2978" s="58">
        <v>5000</v>
      </c>
      <c r="D2978" s="58">
        <v>0</v>
      </c>
    </row>
    <row r="2979" spans="1:4" s="30" customFormat="1" x14ac:dyDescent="0.2">
      <c r="A2979" s="48">
        <v>412600</v>
      </c>
      <c r="B2979" s="49" t="s">
        <v>219</v>
      </c>
      <c r="C2979" s="58">
        <v>8000.0000000000009</v>
      </c>
      <c r="D2979" s="58">
        <v>0</v>
      </c>
    </row>
    <row r="2980" spans="1:4" s="30" customFormat="1" x14ac:dyDescent="0.2">
      <c r="A2980" s="48">
        <v>412700</v>
      </c>
      <c r="B2980" s="49" t="s">
        <v>206</v>
      </c>
      <c r="C2980" s="58">
        <v>58000</v>
      </c>
      <c r="D2980" s="58">
        <v>0</v>
      </c>
    </row>
    <row r="2981" spans="1:4" s="30" customFormat="1" x14ac:dyDescent="0.2">
      <c r="A2981" s="48">
        <v>412900</v>
      </c>
      <c r="B2981" s="53" t="s">
        <v>301</v>
      </c>
      <c r="C2981" s="58">
        <v>4500</v>
      </c>
      <c r="D2981" s="58">
        <v>0</v>
      </c>
    </row>
    <row r="2982" spans="1:4" s="30" customFormat="1" x14ac:dyDescent="0.2">
      <c r="A2982" s="48">
        <v>412900</v>
      </c>
      <c r="B2982" s="53" t="s">
        <v>320</v>
      </c>
      <c r="C2982" s="58">
        <v>1200</v>
      </c>
      <c r="D2982" s="58">
        <v>0</v>
      </c>
    </row>
    <row r="2983" spans="1:4" s="30" customFormat="1" x14ac:dyDescent="0.2">
      <c r="A2983" s="48">
        <v>412900</v>
      </c>
      <c r="B2983" s="53" t="s">
        <v>321</v>
      </c>
      <c r="C2983" s="58">
        <v>1800</v>
      </c>
      <c r="D2983" s="58">
        <v>0</v>
      </c>
    </row>
    <row r="2984" spans="1:4" s="55" customFormat="1" x14ac:dyDescent="0.2">
      <c r="A2984" s="46">
        <v>413000</v>
      </c>
      <c r="B2984" s="51" t="s">
        <v>210</v>
      </c>
      <c r="C2984" s="45">
        <f t="shared" ref="C2984" si="760">C2985</f>
        <v>500</v>
      </c>
      <c r="D2984" s="45">
        <f t="shared" ref="D2984" si="761">D2985</f>
        <v>0</v>
      </c>
    </row>
    <row r="2985" spans="1:4" s="30" customFormat="1" x14ac:dyDescent="0.2">
      <c r="A2985" s="48">
        <v>413900</v>
      </c>
      <c r="B2985" s="49" t="s">
        <v>99</v>
      </c>
      <c r="C2985" s="58">
        <v>500</v>
      </c>
      <c r="D2985" s="58">
        <v>0</v>
      </c>
    </row>
    <row r="2986" spans="1:4" s="55" customFormat="1" x14ac:dyDescent="0.2">
      <c r="A2986" s="46">
        <v>510000</v>
      </c>
      <c r="B2986" s="51" t="s">
        <v>153</v>
      </c>
      <c r="C2986" s="45">
        <f t="shared" ref="C2986" si="762">C2987+C2989</f>
        <v>16500</v>
      </c>
      <c r="D2986" s="45">
        <f t="shared" ref="D2986" si="763">D2987+D2989</f>
        <v>0</v>
      </c>
    </row>
    <row r="2987" spans="1:4" s="55" customFormat="1" x14ac:dyDescent="0.2">
      <c r="A2987" s="46">
        <v>511000</v>
      </c>
      <c r="B2987" s="51" t="s">
        <v>154</v>
      </c>
      <c r="C2987" s="45">
        <f t="shared" ref="C2987" si="764">C2988</f>
        <v>10000</v>
      </c>
      <c r="D2987" s="45">
        <f t="shared" ref="D2987" si="765">D2988</f>
        <v>0</v>
      </c>
    </row>
    <row r="2988" spans="1:4" s="30" customFormat="1" x14ac:dyDescent="0.2">
      <c r="A2988" s="48">
        <v>511300</v>
      </c>
      <c r="B2988" s="49" t="s">
        <v>157</v>
      </c>
      <c r="C2988" s="58">
        <v>10000</v>
      </c>
      <c r="D2988" s="58">
        <v>0</v>
      </c>
    </row>
    <row r="2989" spans="1:4" s="55" customFormat="1" x14ac:dyDescent="0.2">
      <c r="A2989" s="46">
        <v>513000</v>
      </c>
      <c r="B2989" s="51" t="s">
        <v>162</v>
      </c>
      <c r="C2989" s="45">
        <f t="shared" ref="C2989" si="766">C2990</f>
        <v>6500</v>
      </c>
      <c r="D2989" s="45">
        <f t="shared" ref="D2989" si="767">D2990</f>
        <v>0</v>
      </c>
    </row>
    <row r="2990" spans="1:4" s="30" customFormat="1" x14ac:dyDescent="0.2">
      <c r="A2990" s="48">
        <v>513700</v>
      </c>
      <c r="B2990" s="49" t="s">
        <v>324</v>
      </c>
      <c r="C2990" s="58">
        <v>6500</v>
      </c>
      <c r="D2990" s="58">
        <v>0</v>
      </c>
    </row>
    <row r="2991" spans="1:4" s="55" customFormat="1" x14ac:dyDescent="0.2">
      <c r="A2991" s="46">
        <v>630000</v>
      </c>
      <c r="B2991" s="51" t="s">
        <v>194</v>
      </c>
      <c r="C2991" s="45">
        <f t="shared" ref="C2991" si="768">C2992+C2995</f>
        <v>39500</v>
      </c>
      <c r="D2991" s="45">
        <f t="shared" ref="D2991" si="769">D2992+D2995</f>
        <v>256300</v>
      </c>
    </row>
    <row r="2992" spans="1:4" s="55" customFormat="1" x14ac:dyDescent="0.2">
      <c r="A2992" s="46">
        <v>631000</v>
      </c>
      <c r="B2992" s="51" t="s">
        <v>126</v>
      </c>
      <c r="C2992" s="45">
        <f t="shared" ref="C2992" si="770">C2994+C2993</f>
        <v>4500</v>
      </c>
      <c r="D2992" s="45">
        <f t="shared" ref="D2992" si="771">D2994+D2993</f>
        <v>256300</v>
      </c>
    </row>
    <row r="2993" spans="1:4" s="30" customFormat="1" x14ac:dyDescent="0.2">
      <c r="A2993" s="56">
        <v>631200</v>
      </c>
      <c r="B2993" s="49" t="s">
        <v>197</v>
      </c>
      <c r="C2993" s="58">
        <v>0</v>
      </c>
      <c r="D2993" s="58">
        <v>256300</v>
      </c>
    </row>
    <row r="2994" spans="1:4" s="30" customFormat="1" x14ac:dyDescent="0.2">
      <c r="A2994" s="56">
        <v>631900</v>
      </c>
      <c r="B2994" s="49" t="s">
        <v>344</v>
      </c>
      <c r="C2994" s="58">
        <v>4500</v>
      </c>
      <c r="D2994" s="58">
        <v>0</v>
      </c>
    </row>
    <row r="2995" spans="1:4" s="55" customFormat="1" x14ac:dyDescent="0.2">
      <c r="A2995" s="46">
        <v>638000</v>
      </c>
      <c r="B2995" s="51" t="s">
        <v>127</v>
      </c>
      <c r="C2995" s="45">
        <f t="shared" ref="C2995" si="772">C2996</f>
        <v>35000</v>
      </c>
      <c r="D2995" s="45">
        <f t="shared" ref="D2995" si="773">D2996</f>
        <v>0</v>
      </c>
    </row>
    <row r="2996" spans="1:4" s="30" customFormat="1" x14ac:dyDescent="0.2">
      <c r="A2996" s="48">
        <v>638100</v>
      </c>
      <c r="B2996" s="49" t="s">
        <v>199</v>
      </c>
      <c r="C2996" s="58">
        <v>35000</v>
      </c>
      <c r="D2996" s="58">
        <v>0</v>
      </c>
    </row>
    <row r="2997" spans="1:4" s="30" customFormat="1" x14ac:dyDescent="0.2">
      <c r="A2997" s="89"/>
      <c r="B2997" s="83" t="s">
        <v>236</v>
      </c>
      <c r="C2997" s="87">
        <f>C2969+C2986+C2991</f>
        <v>1226200</v>
      </c>
      <c r="D2997" s="87">
        <f>D2969+D2986+D2991</f>
        <v>256300</v>
      </c>
    </row>
    <row r="2998" spans="1:4" s="30" customFormat="1" x14ac:dyDescent="0.2">
      <c r="A2998" s="66"/>
      <c r="B2998" s="44"/>
      <c r="C2998" s="67"/>
      <c r="D2998" s="67"/>
    </row>
    <row r="2999" spans="1:4" s="30" customFormat="1" x14ac:dyDescent="0.2">
      <c r="A2999" s="66"/>
      <c r="B2999" s="44"/>
      <c r="C2999" s="67"/>
      <c r="D2999" s="67"/>
    </row>
    <row r="3000" spans="1:4" s="30" customFormat="1" x14ac:dyDescent="0.2">
      <c r="A3000" s="48" t="s">
        <v>644</v>
      </c>
      <c r="B3000" s="51"/>
      <c r="C3000" s="67"/>
      <c r="D3000" s="67"/>
    </row>
    <row r="3001" spans="1:4" s="30" customFormat="1" x14ac:dyDescent="0.2">
      <c r="A3001" s="48" t="s">
        <v>249</v>
      </c>
      <c r="B3001" s="51"/>
      <c r="C3001" s="67"/>
      <c r="D3001" s="67"/>
    </row>
    <row r="3002" spans="1:4" s="30" customFormat="1" x14ac:dyDescent="0.2">
      <c r="A3002" s="48" t="s">
        <v>412</v>
      </c>
      <c r="B3002" s="51"/>
      <c r="C3002" s="67"/>
      <c r="D3002" s="67"/>
    </row>
    <row r="3003" spans="1:4" s="30" customFormat="1" x14ac:dyDescent="0.2">
      <c r="A3003" s="48" t="s">
        <v>532</v>
      </c>
      <c r="B3003" s="51"/>
      <c r="C3003" s="67"/>
      <c r="D3003" s="67"/>
    </row>
    <row r="3004" spans="1:4" s="30" customFormat="1" x14ac:dyDescent="0.2">
      <c r="A3004" s="48"/>
      <c r="B3004" s="79"/>
      <c r="C3004" s="67"/>
      <c r="D3004" s="67"/>
    </row>
    <row r="3005" spans="1:4" s="30" customFormat="1" x14ac:dyDescent="0.2">
      <c r="A3005" s="46">
        <v>410000</v>
      </c>
      <c r="B3005" s="47" t="s">
        <v>87</v>
      </c>
      <c r="C3005" s="45">
        <f t="shared" ref="C3005" si="774">C3006+C3011</f>
        <v>1161500</v>
      </c>
      <c r="D3005" s="45">
        <f t="shared" ref="D3005" si="775">D3006+D3011</f>
        <v>0</v>
      </c>
    </row>
    <row r="3006" spans="1:4" s="30" customFormat="1" x14ac:dyDescent="0.2">
      <c r="A3006" s="46">
        <v>411000</v>
      </c>
      <c r="B3006" s="47" t="s">
        <v>204</v>
      </c>
      <c r="C3006" s="45">
        <f t="shared" ref="C3006" si="776">SUM(C3007:C3010)</f>
        <v>1013000</v>
      </c>
      <c r="D3006" s="45">
        <f t="shared" ref="D3006" si="777">SUM(D3007:D3010)</f>
        <v>0</v>
      </c>
    </row>
    <row r="3007" spans="1:4" s="30" customFormat="1" x14ac:dyDescent="0.2">
      <c r="A3007" s="48">
        <v>411100</v>
      </c>
      <c r="B3007" s="49" t="s">
        <v>88</v>
      </c>
      <c r="C3007" s="58">
        <v>940000</v>
      </c>
      <c r="D3007" s="58">
        <v>0</v>
      </c>
    </row>
    <row r="3008" spans="1:4" s="30" customFormat="1" x14ac:dyDescent="0.2">
      <c r="A3008" s="48">
        <v>411200</v>
      </c>
      <c r="B3008" s="49" t="s">
        <v>217</v>
      </c>
      <c r="C3008" s="58">
        <v>45600</v>
      </c>
      <c r="D3008" s="58">
        <v>0</v>
      </c>
    </row>
    <row r="3009" spans="1:4" s="30" customFormat="1" ht="40.5" x14ac:dyDescent="0.2">
      <c r="A3009" s="48">
        <v>411300</v>
      </c>
      <c r="B3009" s="49" t="s">
        <v>89</v>
      </c>
      <c r="C3009" s="58">
        <v>25000</v>
      </c>
      <c r="D3009" s="58">
        <v>0</v>
      </c>
    </row>
    <row r="3010" spans="1:4" s="30" customFormat="1" x14ac:dyDescent="0.2">
      <c r="A3010" s="48">
        <v>411400</v>
      </c>
      <c r="B3010" s="49" t="s">
        <v>90</v>
      </c>
      <c r="C3010" s="58">
        <v>2400</v>
      </c>
      <c r="D3010" s="58">
        <v>0</v>
      </c>
    </row>
    <row r="3011" spans="1:4" s="55" customFormat="1" x14ac:dyDescent="0.2">
      <c r="A3011" s="46">
        <v>412000</v>
      </c>
      <c r="B3011" s="51" t="s">
        <v>209</v>
      </c>
      <c r="C3011" s="45">
        <f t="shared" ref="C3011" si="778">SUM(C3012:C3022)</f>
        <v>148500</v>
      </c>
      <c r="D3011" s="45">
        <f t="shared" ref="D3011" si="779">SUM(D3012:D3022)</f>
        <v>0</v>
      </c>
    </row>
    <row r="3012" spans="1:4" s="30" customFormat="1" x14ac:dyDescent="0.2">
      <c r="A3012" s="48">
        <v>412200</v>
      </c>
      <c r="B3012" s="49" t="s">
        <v>218</v>
      </c>
      <c r="C3012" s="58">
        <v>71000</v>
      </c>
      <c r="D3012" s="58">
        <v>0</v>
      </c>
    </row>
    <row r="3013" spans="1:4" s="30" customFormat="1" x14ac:dyDescent="0.2">
      <c r="A3013" s="48">
        <v>412300</v>
      </c>
      <c r="B3013" s="49" t="s">
        <v>92</v>
      </c>
      <c r="C3013" s="58">
        <v>16000</v>
      </c>
      <c r="D3013" s="58">
        <v>0</v>
      </c>
    </row>
    <row r="3014" spans="1:4" s="30" customFormat="1" x14ac:dyDescent="0.2">
      <c r="A3014" s="48">
        <v>412500</v>
      </c>
      <c r="B3014" s="49" t="s">
        <v>94</v>
      </c>
      <c r="C3014" s="58">
        <v>3000</v>
      </c>
      <c r="D3014" s="58">
        <v>0</v>
      </c>
    </row>
    <row r="3015" spans="1:4" s="30" customFormat="1" x14ac:dyDescent="0.2">
      <c r="A3015" s="48">
        <v>412600</v>
      </c>
      <c r="B3015" s="49" t="s">
        <v>219</v>
      </c>
      <c r="C3015" s="58">
        <v>10000.000000000002</v>
      </c>
      <c r="D3015" s="58">
        <v>0</v>
      </c>
    </row>
    <row r="3016" spans="1:4" s="30" customFormat="1" x14ac:dyDescent="0.2">
      <c r="A3016" s="48">
        <v>412700</v>
      </c>
      <c r="B3016" s="49" t="s">
        <v>206</v>
      </c>
      <c r="C3016" s="58">
        <v>36000</v>
      </c>
      <c r="D3016" s="58">
        <v>0</v>
      </c>
    </row>
    <row r="3017" spans="1:4" s="30" customFormat="1" x14ac:dyDescent="0.2">
      <c r="A3017" s="48">
        <v>412900</v>
      </c>
      <c r="B3017" s="53" t="s">
        <v>533</v>
      </c>
      <c r="C3017" s="58">
        <v>1800.0000000000002</v>
      </c>
      <c r="D3017" s="58">
        <v>0</v>
      </c>
    </row>
    <row r="3018" spans="1:4" s="30" customFormat="1" x14ac:dyDescent="0.2">
      <c r="A3018" s="48">
        <v>412900</v>
      </c>
      <c r="B3018" s="53" t="s">
        <v>301</v>
      </c>
      <c r="C3018" s="58">
        <v>3000</v>
      </c>
      <c r="D3018" s="58">
        <v>0</v>
      </c>
    </row>
    <row r="3019" spans="1:4" s="30" customFormat="1" x14ac:dyDescent="0.2">
      <c r="A3019" s="48">
        <v>412900</v>
      </c>
      <c r="B3019" s="49" t="s">
        <v>319</v>
      </c>
      <c r="C3019" s="58">
        <v>3700</v>
      </c>
      <c r="D3019" s="58">
        <v>0</v>
      </c>
    </row>
    <row r="3020" spans="1:4" s="30" customFormat="1" x14ac:dyDescent="0.2">
      <c r="A3020" s="48">
        <v>412900</v>
      </c>
      <c r="B3020" s="53" t="s">
        <v>320</v>
      </c>
      <c r="C3020" s="58">
        <v>1000</v>
      </c>
      <c r="D3020" s="58">
        <v>0</v>
      </c>
    </row>
    <row r="3021" spans="1:4" s="30" customFormat="1" x14ac:dyDescent="0.2">
      <c r="A3021" s="48">
        <v>412900</v>
      </c>
      <c r="B3021" s="53" t="s">
        <v>321</v>
      </c>
      <c r="C3021" s="58">
        <v>2000</v>
      </c>
      <c r="D3021" s="58">
        <v>0</v>
      </c>
    </row>
    <row r="3022" spans="1:4" s="30" customFormat="1" x14ac:dyDescent="0.2">
      <c r="A3022" s="48">
        <v>412900</v>
      </c>
      <c r="B3022" s="49" t="s">
        <v>303</v>
      </c>
      <c r="C3022" s="58">
        <v>1000</v>
      </c>
      <c r="D3022" s="58">
        <v>0</v>
      </c>
    </row>
    <row r="3023" spans="1:4" s="55" customFormat="1" x14ac:dyDescent="0.2">
      <c r="A3023" s="46">
        <v>510000</v>
      </c>
      <c r="B3023" s="51" t="s">
        <v>153</v>
      </c>
      <c r="C3023" s="45">
        <f t="shared" ref="C3023" si="780">C3024</f>
        <v>30000</v>
      </c>
      <c r="D3023" s="45">
        <f t="shared" ref="D3023" si="781">D3024</f>
        <v>0</v>
      </c>
    </row>
    <row r="3024" spans="1:4" s="55" customFormat="1" x14ac:dyDescent="0.2">
      <c r="A3024" s="46">
        <v>511000</v>
      </c>
      <c r="B3024" s="51" t="s">
        <v>154</v>
      </c>
      <c r="C3024" s="45">
        <f>0+C3025</f>
        <v>30000</v>
      </c>
      <c r="D3024" s="45">
        <f>0+D3025</f>
        <v>0</v>
      </c>
    </row>
    <row r="3025" spans="1:4" s="30" customFormat="1" x14ac:dyDescent="0.2">
      <c r="A3025" s="56">
        <v>511200</v>
      </c>
      <c r="B3025" s="49" t="s">
        <v>156</v>
      </c>
      <c r="C3025" s="58">
        <v>30000</v>
      </c>
      <c r="D3025" s="58">
        <v>0</v>
      </c>
    </row>
    <row r="3026" spans="1:4" s="55" customFormat="1" x14ac:dyDescent="0.2">
      <c r="A3026" s="46">
        <v>630000</v>
      </c>
      <c r="B3026" s="51" t="s">
        <v>194</v>
      </c>
      <c r="C3026" s="45">
        <f>C3027+C3029</f>
        <v>41000</v>
      </c>
      <c r="D3026" s="45">
        <f>D3027+D3029</f>
        <v>320000</v>
      </c>
    </row>
    <row r="3027" spans="1:4" s="55" customFormat="1" x14ac:dyDescent="0.2">
      <c r="A3027" s="46">
        <v>631000</v>
      </c>
      <c r="B3027" s="51" t="s">
        <v>126</v>
      </c>
      <c r="C3027" s="45">
        <f>0+C3028</f>
        <v>0</v>
      </c>
      <c r="D3027" s="45">
        <f>0+D3028</f>
        <v>320000</v>
      </c>
    </row>
    <row r="3028" spans="1:4" s="30" customFormat="1" x14ac:dyDescent="0.2">
      <c r="A3028" s="56">
        <v>631200</v>
      </c>
      <c r="B3028" s="49" t="s">
        <v>197</v>
      </c>
      <c r="C3028" s="58">
        <v>0</v>
      </c>
      <c r="D3028" s="58">
        <v>320000</v>
      </c>
    </row>
    <row r="3029" spans="1:4" s="55" customFormat="1" x14ac:dyDescent="0.2">
      <c r="A3029" s="46">
        <v>638000</v>
      </c>
      <c r="B3029" s="51" t="s">
        <v>127</v>
      </c>
      <c r="C3029" s="45">
        <f t="shared" ref="C3029" si="782">C3030</f>
        <v>41000</v>
      </c>
      <c r="D3029" s="45">
        <f t="shared" ref="D3029" si="783">D3030</f>
        <v>0</v>
      </c>
    </row>
    <row r="3030" spans="1:4" s="30" customFormat="1" x14ac:dyDescent="0.2">
      <c r="A3030" s="48">
        <v>638100</v>
      </c>
      <c r="B3030" s="49" t="s">
        <v>199</v>
      </c>
      <c r="C3030" s="58">
        <v>41000</v>
      </c>
      <c r="D3030" s="58">
        <v>0</v>
      </c>
    </row>
    <row r="3031" spans="1:4" s="30" customFormat="1" x14ac:dyDescent="0.2">
      <c r="A3031" s="89"/>
      <c r="B3031" s="83" t="s">
        <v>236</v>
      </c>
      <c r="C3031" s="87">
        <f>C3005+C3023+C3026</f>
        <v>1232500</v>
      </c>
      <c r="D3031" s="87">
        <f>D3005+D3023+D3026</f>
        <v>320000</v>
      </c>
    </row>
    <row r="3032" spans="1:4" s="30" customFormat="1" x14ac:dyDescent="0.2">
      <c r="A3032" s="66"/>
      <c r="B3032" s="44"/>
      <c r="C3032" s="67"/>
      <c r="D3032" s="67"/>
    </row>
    <row r="3033" spans="1:4" s="30" customFormat="1" x14ac:dyDescent="0.2">
      <c r="A3033" s="43"/>
      <c r="B3033" s="44"/>
      <c r="C3033" s="50"/>
      <c r="D3033" s="50"/>
    </row>
    <row r="3034" spans="1:4" s="30" customFormat="1" x14ac:dyDescent="0.2">
      <c r="A3034" s="48" t="s">
        <v>645</v>
      </c>
      <c r="B3034" s="51"/>
      <c r="C3034" s="50"/>
      <c r="D3034" s="50"/>
    </row>
    <row r="3035" spans="1:4" s="30" customFormat="1" x14ac:dyDescent="0.2">
      <c r="A3035" s="48" t="s">
        <v>249</v>
      </c>
      <c r="B3035" s="51"/>
      <c r="C3035" s="50"/>
      <c r="D3035" s="50"/>
    </row>
    <row r="3036" spans="1:4" s="30" customFormat="1" x14ac:dyDescent="0.2">
      <c r="A3036" s="48" t="s">
        <v>413</v>
      </c>
      <c r="B3036" s="51"/>
      <c r="C3036" s="50"/>
      <c r="D3036" s="50"/>
    </row>
    <row r="3037" spans="1:4" s="30" customFormat="1" x14ac:dyDescent="0.2">
      <c r="A3037" s="48" t="s">
        <v>532</v>
      </c>
      <c r="B3037" s="51"/>
      <c r="C3037" s="50"/>
      <c r="D3037" s="50"/>
    </row>
    <row r="3038" spans="1:4" s="30" customFormat="1" x14ac:dyDescent="0.2">
      <c r="A3038" s="48"/>
      <c r="B3038" s="79"/>
      <c r="C3038" s="67"/>
      <c r="D3038" s="67"/>
    </row>
    <row r="3039" spans="1:4" s="30" customFormat="1" x14ac:dyDescent="0.2">
      <c r="A3039" s="46">
        <v>410000</v>
      </c>
      <c r="B3039" s="47" t="s">
        <v>87</v>
      </c>
      <c r="C3039" s="45">
        <f>C3040+C3045+C3057</f>
        <v>1371199.9999999995</v>
      </c>
      <c r="D3039" s="45">
        <f>D3040+D3045+D3057</f>
        <v>0</v>
      </c>
    </row>
    <row r="3040" spans="1:4" s="30" customFormat="1" x14ac:dyDescent="0.2">
      <c r="A3040" s="46">
        <v>411000</v>
      </c>
      <c r="B3040" s="47" t="s">
        <v>204</v>
      </c>
      <c r="C3040" s="45">
        <f t="shared" ref="C3040" si="784">SUM(C3041:C3044)</f>
        <v>1196999.9999999995</v>
      </c>
      <c r="D3040" s="45">
        <f t="shared" ref="D3040" si="785">SUM(D3041:D3044)</f>
        <v>0</v>
      </c>
    </row>
    <row r="3041" spans="1:4" s="30" customFormat="1" x14ac:dyDescent="0.2">
      <c r="A3041" s="48">
        <v>411100</v>
      </c>
      <c r="B3041" s="49" t="s">
        <v>88</v>
      </c>
      <c r="C3041" s="58">
        <v>1114999.9999999995</v>
      </c>
      <c r="D3041" s="58">
        <v>0</v>
      </c>
    </row>
    <row r="3042" spans="1:4" s="30" customFormat="1" x14ac:dyDescent="0.2">
      <c r="A3042" s="48">
        <v>411200</v>
      </c>
      <c r="B3042" s="49" t="s">
        <v>217</v>
      </c>
      <c r="C3042" s="58">
        <v>19000</v>
      </c>
      <c r="D3042" s="58">
        <v>0</v>
      </c>
    </row>
    <row r="3043" spans="1:4" s="30" customFormat="1" ht="40.5" x14ac:dyDescent="0.2">
      <c r="A3043" s="48">
        <v>411300</v>
      </c>
      <c r="B3043" s="49" t="s">
        <v>89</v>
      </c>
      <c r="C3043" s="58">
        <v>30000</v>
      </c>
      <c r="D3043" s="58">
        <v>0</v>
      </c>
    </row>
    <row r="3044" spans="1:4" s="30" customFormat="1" x14ac:dyDescent="0.2">
      <c r="A3044" s="48">
        <v>411400</v>
      </c>
      <c r="B3044" s="49" t="s">
        <v>90</v>
      </c>
      <c r="C3044" s="58">
        <v>33000</v>
      </c>
      <c r="D3044" s="58">
        <v>0</v>
      </c>
    </row>
    <row r="3045" spans="1:4" s="30" customFormat="1" x14ac:dyDescent="0.2">
      <c r="A3045" s="46">
        <v>412000</v>
      </c>
      <c r="B3045" s="51" t="s">
        <v>209</v>
      </c>
      <c r="C3045" s="45">
        <f>SUM(C3046:C3056)</f>
        <v>173800</v>
      </c>
      <c r="D3045" s="45">
        <f>SUM(D3046:D3056)</f>
        <v>0</v>
      </c>
    </row>
    <row r="3046" spans="1:4" s="30" customFormat="1" x14ac:dyDescent="0.2">
      <c r="A3046" s="48">
        <v>412100</v>
      </c>
      <c r="B3046" s="49" t="s">
        <v>91</v>
      </c>
      <c r="C3046" s="58">
        <v>59000</v>
      </c>
      <c r="D3046" s="58">
        <v>0</v>
      </c>
    </row>
    <row r="3047" spans="1:4" s="30" customFormat="1" x14ac:dyDescent="0.2">
      <c r="A3047" s="48">
        <v>412200</v>
      </c>
      <c r="B3047" s="49" t="s">
        <v>218</v>
      </c>
      <c r="C3047" s="58">
        <v>43700</v>
      </c>
      <c r="D3047" s="58">
        <v>0</v>
      </c>
    </row>
    <row r="3048" spans="1:4" s="30" customFormat="1" x14ac:dyDescent="0.2">
      <c r="A3048" s="48">
        <v>412300</v>
      </c>
      <c r="B3048" s="49" t="s">
        <v>92</v>
      </c>
      <c r="C3048" s="58">
        <v>12000</v>
      </c>
      <c r="D3048" s="58">
        <v>0</v>
      </c>
    </row>
    <row r="3049" spans="1:4" s="30" customFormat="1" x14ac:dyDescent="0.2">
      <c r="A3049" s="48">
        <v>412500</v>
      </c>
      <c r="B3049" s="49" t="s">
        <v>94</v>
      </c>
      <c r="C3049" s="58">
        <v>12000</v>
      </c>
      <c r="D3049" s="58">
        <v>0</v>
      </c>
    </row>
    <row r="3050" spans="1:4" s="30" customFormat="1" x14ac:dyDescent="0.2">
      <c r="A3050" s="48">
        <v>412600</v>
      </c>
      <c r="B3050" s="49" t="s">
        <v>219</v>
      </c>
      <c r="C3050" s="58">
        <v>16000</v>
      </c>
      <c r="D3050" s="58">
        <v>0</v>
      </c>
    </row>
    <row r="3051" spans="1:4" s="30" customFormat="1" x14ac:dyDescent="0.2">
      <c r="A3051" s="48">
        <v>412700</v>
      </c>
      <c r="B3051" s="49" t="s">
        <v>206</v>
      </c>
      <c r="C3051" s="58">
        <v>14600</v>
      </c>
      <c r="D3051" s="58">
        <v>0</v>
      </c>
    </row>
    <row r="3052" spans="1:4" s="30" customFormat="1" x14ac:dyDescent="0.2">
      <c r="A3052" s="48">
        <v>412900</v>
      </c>
      <c r="B3052" s="53" t="s">
        <v>533</v>
      </c>
      <c r="C3052" s="58">
        <v>500</v>
      </c>
      <c r="D3052" s="58">
        <v>0</v>
      </c>
    </row>
    <row r="3053" spans="1:4" s="30" customFormat="1" x14ac:dyDescent="0.2">
      <c r="A3053" s="48">
        <v>412900</v>
      </c>
      <c r="B3053" s="53" t="s">
        <v>301</v>
      </c>
      <c r="C3053" s="58">
        <v>10500</v>
      </c>
      <c r="D3053" s="58">
        <v>0</v>
      </c>
    </row>
    <row r="3054" spans="1:4" s="30" customFormat="1" x14ac:dyDescent="0.2">
      <c r="A3054" s="48">
        <v>412900</v>
      </c>
      <c r="B3054" s="53" t="s">
        <v>319</v>
      </c>
      <c r="C3054" s="58">
        <v>1000</v>
      </c>
      <c r="D3054" s="58">
        <v>0</v>
      </c>
    </row>
    <row r="3055" spans="1:4" s="30" customFormat="1" x14ac:dyDescent="0.2">
      <c r="A3055" s="48">
        <v>412900</v>
      </c>
      <c r="B3055" s="53" t="s">
        <v>320</v>
      </c>
      <c r="C3055" s="58">
        <v>2000</v>
      </c>
      <c r="D3055" s="58">
        <v>0</v>
      </c>
    </row>
    <row r="3056" spans="1:4" s="30" customFormat="1" x14ac:dyDescent="0.2">
      <c r="A3056" s="48">
        <v>412900</v>
      </c>
      <c r="B3056" s="53" t="s">
        <v>321</v>
      </c>
      <c r="C3056" s="58">
        <v>2500</v>
      </c>
      <c r="D3056" s="58">
        <v>0</v>
      </c>
    </row>
    <row r="3057" spans="1:4" s="55" customFormat="1" x14ac:dyDescent="0.2">
      <c r="A3057" s="46">
        <v>413000</v>
      </c>
      <c r="B3057" s="47" t="s">
        <v>210</v>
      </c>
      <c r="C3057" s="45">
        <f t="shared" ref="C3057:D3057" si="786">C3058</f>
        <v>400</v>
      </c>
      <c r="D3057" s="45">
        <f t="shared" si="786"/>
        <v>0</v>
      </c>
    </row>
    <row r="3058" spans="1:4" s="30" customFormat="1" x14ac:dyDescent="0.2">
      <c r="A3058" s="48">
        <v>413900</v>
      </c>
      <c r="B3058" s="53" t="s">
        <v>99</v>
      </c>
      <c r="C3058" s="58">
        <v>400</v>
      </c>
      <c r="D3058" s="58">
        <v>0</v>
      </c>
    </row>
    <row r="3059" spans="1:4" s="30" customFormat="1" x14ac:dyDescent="0.2">
      <c r="A3059" s="46">
        <v>510000</v>
      </c>
      <c r="B3059" s="51" t="s">
        <v>153</v>
      </c>
      <c r="C3059" s="45">
        <f>C3060+0</f>
        <v>5000</v>
      </c>
      <c r="D3059" s="45">
        <f>D3060+0</f>
        <v>0</v>
      </c>
    </row>
    <row r="3060" spans="1:4" s="30" customFormat="1" x14ac:dyDescent="0.2">
      <c r="A3060" s="46">
        <v>511000</v>
      </c>
      <c r="B3060" s="51" t="s">
        <v>154</v>
      </c>
      <c r="C3060" s="45">
        <f t="shared" ref="C3060" si="787">SUM(C3061:C3061)</f>
        <v>5000</v>
      </c>
      <c r="D3060" s="45">
        <f t="shared" ref="D3060" si="788">SUM(D3061:D3061)</f>
        <v>0</v>
      </c>
    </row>
    <row r="3061" spans="1:4" s="30" customFormat="1" x14ac:dyDescent="0.2">
      <c r="A3061" s="48">
        <v>511300</v>
      </c>
      <c r="B3061" s="49" t="s">
        <v>157</v>
      </c>
      <c r="C3061" s="58">
        <v>5000</v>
      </c>
      <c r="D3061" s="58">
        <v>0</v>
      </c>
    </row>
    <row r="3062" spans="1:4" s="55" customFormat="1" x14ac:dyDescent="0.2">
      <c r="A3062" s="46">
        <v>630000</v>
      </c>
      <c r="B3062" s="51" t="s">
        <v>194</v>
      </c>
      <c r="C3062" s="45">
        <f>0+C3063</f>
        <v>65000</v>
      </c>
      <c r="D3062" s="45">
        <f>0+D3063</f>
        <v>0</v>
      </c>
    </row>
    <row r="3063" spans="1:4" s="55" customFormat="1" x14ac:dyDescent="0.2">
      <c r="A3063" s="46">
        <v>638000</v>
      </c>
      <c r="B3063" s="51" t="s">
        <v>127</v>
      </c>
      <c r="C3063" s="45">
        <f t="shared" ref="C3063" si="789">C3064</f>
        <v>65000</v>
      </c>
      <c r="D3063" s="45">
        <f t="shared" ref="D3063" si="790">D3064</f>
        <v>0</v>
      </c>
    </row>
    <row r="3064" spans="1:4" s="30" customFormat="1" x14ac:dyDescent="0.2">
      <c r="A3064" s="48">
        <v>638100</v>
      </c>
      <c r="B3064" s="49" t="s">
        <v>199</v>
      </c>
      <c r="C3064" s="58">
        <v>65000</v>
      </c>
      <c r="D3064" s="58">
        <v>0</v>
      </c>
    </row>
    <row r="3065" spans="1:4" s="30" customFormat="1" x14ac:dyDescent="0.2">
      <c r="A3065" s="89"/>
      <c r="B3065" s="83" t="s">
        <v>236</v>
      </c>
      <c r="C3065" s="87">
        <f>C3039+C3059+C3062</f>
        <v>1441199.9999999995</v>
      </c>
      <c r="D3065" s="87">
        <f>D3039+D3059+D3062</f>
        <v>0</v>
      </c>
    </row>
    <row r="3066" spans="1:4" s="30" customFormat="1" x14ac:dyDescent="0.2">
      <c r="A3066" s="66"/>
      <c r="B3066" s="44"/>
      <c r="C3066" s="67"/>
      <c r="D3066" s="67"/>
    </row>
    <row r="3067" spans="1:4" s="30" customFormat="1" x14ac:dyDescent="0.2">
      <c r="A3067" s="43"/>
      <c r="B3067" s="44"/>
      <c r="C3067" s="50"/>
      <c r="D3067" s="50"/>
    </row>
    <row r="3068" spans="1:4" s="30" customFormat="1" x14ac:dyDescent="0.2">
      <c r="A3068" s="48" t="s">
        <v>646</v>
      </c>
      <c r="B3068" s="51"/>
      <c r="C3068" s="50"/>
      <c r="D3068" s="50"/>
    </row>
    <row r="3069" spans="1:4" s="30" customFormat="1" x14ac:dyDescent="0.2">
      <c r="A3069" s="48" t="s">
        <v>249</v>
      </c>
      <c r="B3069" s="51"/>
      <c r="C3069" s="50"/>
      <c r="D3069" s="50"/>
    </row>
    <row r="3070" spans="1:4" s="30" customFormat="1" x14ac:dyDescent="0.2">
      <c r="A3070" s="48" t="s">
        <v>414</v>
      </c>
      <c r="B3070" s="51"/>
      <c r="C3070" s="50"/>
      <c r="D3070" s="50"/>
    </row>
    <row r="3071" spans="1:4" s="30" customFormat="1" x14ac:dyDescent="0.2">
      <c r="A3071" s="48" t="s">
        <v>532</v>
      </c>
      <c r="B3071" s="51"/>
      <c r="C3071" s="50"/>
      <c r="D3071" s="50"/>
    </row>
    <row r="3072" spans="1:4" s="30" customFormat="1" x14ac:dyDescent="0.2">
      <c r="A3072" s="48"/>
      <c r="B3072" s="79"/>
      <c r="C3072" s="67"/>
      <c r="D3072" s="67"/>
    </row>
    <row r="3073" spans="1:4" s="30" customFormat="1" x14ac:dyDescent="0.2">
      <c r="A3073" s="46">
        <v>410000</v>
      </c>
      <c r="B3073" s="47" t="s">
        <v>87</v>
      </c>
      <c r="C3073" s="45">
        <f>C3074+C3079+C3092+0</f>
        <v>1814999.9999999995</v>
      </c>
      <c r="D3073" s="45">
        <f>D3074+D3079+D3092+0</f>
        <v>0</v>
      </c>
    </row>
    <row r="3074" spans="1:4" s="30" customFormat="1" x14ac:dyDescent="0.2">
      <c r="A3074" s="46">
        <v>411000</v>
      </c>
      <c r="B3074" s="47" t="s">
        <v>204</v>
      </c>
      <c r="C3074" s="45">
        <f t="shared" ref="C3074" si="791">SUM(C3075:C3078)</f>
        <v>1517999.9999999995</v>
      </c>
      <c r="D3074" s="45">
        <f t="shared" ref="D3074" si="792">SUM(D3075:D3078)</f>
        <v>0</v>
      </c>
    </row>
    <row r="3075" spans="1:4" s="30" customFormat="1" x14ac:dyDescent="0.2">
      <c r="A3075" s="48">
        <v>411100</v>
      </c>
      <c r="B3075" s="49" t="s">
        <v>88</v>
      </c>
      <c r="C3075" s="58">
        <v>1449999.9999999995</v>
      </c>
      <c r="D3075" s="58">
        <v>0</v>
      </c>
    </row>
    <row r="3076" spans="1:4" s="30" customFormat="1" x14ac:dyDescent="0.2">
      <c r="A3076" s="48">
        <v>411200</v>
      </c>
      <c r="B3076" s="49" t="s">
        <v>217</v>
      </c>
      <c r="C3076" s="58">
        <v>32000</v>
      </c>
      <c r="D3076" s="58">
        <v>0</v>
      </c>
    </row>
    <row r="3077" spans="1:4" s="30" customFormat="1" ht="40.5" x14ac:dyDescent="0.2">
      <c r="A3077" s="48">
        <v>411300</v>
      </c>
      <c r="B3077" s="49" t="s">
        <v>89</v>
      </c>
      <c r="C3077" s="58">
        <v>30000</v>
      </c>
      <c r="D3077" s="58">
        <v>0</v>
      </c>
    </row>
    <row r="3078" spans="1:4" s="30" customFormat="1" x14ac:dyDescent="0.2">
      <c r="A3078" s="48">
        <v>411400</v>
      </c>
      <c r="B3078" s="49" t="s">
        <v>90</v>
      </c>
      <c r="C3078" s="58">
        <v>6000</v>
      </c>
      <c r="D3078" s="58">
        <v>0</v>
      </c>
    </row>
    <row r="3079" spans="1:4" s="30" customFormat="1" x14ac:dyDescent="0.2">
      <c r="A3079" s="46">
        <v>412000</v>
      </c>
      <c r="B3079" s="51" t="s">
        <v>209</v>
      </c>
      <c r="C3079" s="45">
        <f>SUM(C3080:C3091)</f>
        <v>296000</v>
      </c>
      <c r="D3079" s="45">
        <f>SUM(D3080:D3091)</f>
        <v>0</v>
      </c>
    </row>
    <row r="3080" spans="1:4" s="30" customFormat="1" x14ac:dyDescent="0.2">
      <c r="A3080" s="48">
        <v>412100</v>
      </c>
      <c r="B3080" s="49" t="s">
        <v>91</v>
      </c>
      <c r="C3080" s="58">
        <v>3500</v>
      </c>
      <c r="D3080" s="58">
        <v>0</v>
      </c>
    </row>
    <row r="3081" spans="1:4" s="30" customFormat="1" x14ac:dyDescent="0.2">
      <c r="A3081" s="48">
        <v>412200</v>
      </c>
      <c r="B3081" s="49" t="s">
        <v>218</v>
      </c>
      <c r="C3081" s="58">
        <v>22000</v>
      </c>
      <c r="D3081" s="58">
        <v>0</v>
      </c>
    </row>
    <row r="3082" spans="1:4" s="30" customFormat="1" x14ac:dyDescent="0.2">
      <c r="A3082" s="48">
        <v>412300</v>
      </c>
      <c r="B3082" s="49" t="s">
        <v>92</v>
      </c>
      <c r="C3082" s="58">
        <v>17000</v>
      </c>
      <c r="D3082" s="58">
        <v>0</v>
      </c>
    </row>
    <row r="3083" spans="1:4" s="30" customFormat="1" x14ac:dyDescent="0.2">
      <c r="A3083" s="48">
        <v>412500</v>
      </c>
      <c r="B3083" s="49" t="s">
        <v>94</v>
      </c>
      <c r="C3083" s="58">
        <v>15000</v>
      </c>
      <c r="D3083" s="58">
        <v>0</v>
      </c>
    </row>
    <row r="3084" spans="1:4" s="30" customFormat="1" x14ac:dyDescent="0.2">
      <c r="A3084" s="48">
        <v>412600</v>
      </c>
      <c r="B3084" s="49" t="s">
        <v>219</v>
      </c>
      <c r="C3084" s="58">
        <v>22200</v>
      </c>
      <c r="D3084" s="58">
        <v>0</v>
      </c>
    </row>
    <row r="3085" spans="1:4" s="30" customFormat="1" x14ac:dyDescent="0.2">
      <c r="A3085" s="48">
        <v>412700</v>
      </c>
      <c r="B3085" s="49" t="s">
        <v>206</v>
      </c>
      <c r="C3085" s="58">
        <v>22000</v>
      </c>
      <c r="D3085" s="58">
        <v>0</v>
      </c>
    </row>
    <row r="3086" spans="1:4" s="30" customFormat="1" x14ac:dyDescent="0.2">
      <c r="A3086" s="48">
        <v>412900</v>
      </c>
      <c r="B3086" s="49" t="s">
        <v>533</v>
      </c>
      <c r="C3086" s="58">
        <v>800</v>
      </c>
      <c r="D3086" s="58">
        <v>0</v>
      </c>
    </row>
    <row r="3087" spans="1:4" s="30" customFormat="1" x14ac:dyDescent="0.2">
      <c r="A3087" s="48">
        <v>412900</v>
      </c>
      <c r="B3087" s="53" t="s">
        <v>301</v>
      </c>
      <c r="C3087" s="58">
        <v>57000</v>
      </c>
      <c r="D3087" s="58">
        <v>0</v>
      </c>
    </row>
    <row r="3088" spans="1:4" s="30" customFormat="1" x14ac:dyDescent="0.2">
      <c r="A3088" s="48">
        <v>412900</v>
      </c>
      <c r="B3088" s="53" t="s">
        <v>319</v>
      </c>
      <c r="C3088" s="58">
        <v>1000</v>
      </c>
      <c r="D3088" s="58">
        <v>0</v>
      </c>
    </row>
    <row r="3089" spans="1:4" s="30" customFormat="1" x14ac:dyDescent="0.2">
      <c r="A3089" s="48">
        <v>412900</v>
      </c>
      <c r="B3089" s="53" t="s">
        <v>320</v>
      </c>
      <c r="C3089" s="58">
        <v>800</v>
      </c>
      <c r="D3089" s="58">
        <v>0</v>
      </c>
    </row>
    <row r="3090" spans="1:4" s="30" customFormat="1" x14ac:dyDescent="0.2">
      <c r="A3090" s="48">
        <v>412900</v>
      </c>
      <c r="B3090" s="53" t="s">
        <v>321</v>
      </c>
      <c r="C3090" s="58">
        <v>3200</v>
      </c>
      <c r="D3090" s="58">
        <v>0</v>
      </c>
    </row>
    <row r="3091" spans="1:4" s="30" customFormat="1" x14ac:dyDescent="0.2">
      <c r="A3091" s="48">
        <v>412900</v>
      </c>
      <c r="B3091" s="53" t="s">
        <v>647</v>
      </c>
      <c r="C3091" s="58">
        <v>131500</v>
      </c>
      <c r="D3091" s="58">
        <v>0</v>
      </c>
    </row>
    <row r="3092" spans="1:4" s="55" customFormat="1" ht="40.5" x14ac:dyDescent="0.2">
      <c r="A3092" s="46">
        <v>418000</v>
      </c>
      <c r="B3092" s="51" t="s">
        <v>213</v>
      </c>
      <c r="C3092" s="45">
        <f t="shared" ref="C3092" si="793">C3093</f>
        <v>1000</v>
      </c>
      <c r="D3092" s="45">
        <f t="shared" ref="D3092" si="794">D3093</f>
        <v>0</v>
      </c>
    </row>
    <row r="3093" spans="1:4" s="30" customFormat="1" x14ac:dyDescent="0.2">
      <c r="A3093" s="48">
        <v>418400</v>
      </c>
      <c r="B3093" s="49" t="s">
        <v>148</v>
      </c>
      <c r="C3093" s="58">
        <v>1000</v>
      </c>
      <c r="D3093" s="58">
        <v>0</v>
      </c>
    </row>
    <row r="3094" spans="1:4" s="30" customFormat="1" x14ac:dyDescent="0.2">
      <c r="A3094" s="46">
        <v>510000</v>
      </c>
      <c r="B3094" s="51" t="s">
        <v>153</v>
      </c>
      <c r="C3094" s="45">
        <f>C3095+C3097</f>
        <v>4000</v>
      </c>
      <c r="D3094" s="45">
        <f>D3095+D3097</f>
        <v>0</v>
      </c>
    </row>
    <row r="3095" spans="1:4" s="30" customFormat="1" x14ac:dyDescent="0.2">
      <c r="A3095" s="46">
        <v>511000</v>
      </c>
      <c r="B3095" s="51" t="s">
        <v>154</v>
      </c>
      <c r="C3095" s="45">
        <f>SUM(C3096:C3096)</f>
        <v>1000</v>
      </c>
      <c r="D3095" s="45">
        <f>SUM(D3096:D3096)</f>
        <v>0</v>
      </c>
    </row>
    <row r="3096" spans="1:4" s="30" customFormat="1" x14ac:dyDescent="0.2">
      <c r="A3096" s="48">
        <v>511300</v>
      </c>
      <c r="B3096" s="49" t="s">
        <v>157</v>
      </c>
      <c r="C3096" s="58">
        <v>1000</v>
      </c>
      <c r="D3096" s="58">
        <v>0</v>
      </c>
    </row>
    <row r="3097" spans="1:4" s="55" customFormat="1" x14ac:dyDescent="0.2">
      <c r="A3097" s="46">
        <v>516000</v>
      </c>
      <c r="B3097" s="51" t="s">
        <v>164</v>
      </c>
      <c r="C3097" s="45">
        <f t="shared" ref="C3097" si="795">C3098</f>
        <v>3000</v>
      </c>
      <c r="D3097" s="45">
        <f t="shared" ref="D3097" si="796">D3098</f>
        <v>0</v>
      </c>
    </row>
    <row r="3098" spans="1:4" s="30" customFormat="1" x14ac:dyDescent="0.2">
      <c r="A3098" s="48">
        <v>516100</v>
      </c>
      <c r="B3098" s="49" t="s">
        <v>164</v>
      </c>
      <c r="C3098" s="58">
        <v>3000</v>
      </c>
      <c r="D3098" s="58">
        <v>0</v>
      </c>
    </row>
    <row r="3099" spans="1:4" s="55" customFormat="1" x14ac:dyDescent="0.2">
      <c r="A3099" s="46">
        <v>630000</v>
      </c>
      <c r="B3099" s="51" t="s">
        <v>194</v>
      </c>
      <c r="C3099" s="45">
        <f>0+C3100</f>
        <v>20000</v>
      </c>
      <c r="D3099" s="45">
        <f>0+D3100</f>
        <v>0</v>
      </c>
    </row>
    <row r="3100" spans="1:4" s="55" customFormat="1" x14ac:dyDescent="0.2">
      <c r="A3100" s="46">
        <v>638000</v>
      </c>
      <c r="B3100" s="51" t="s">
        <v>127</v>
      </c>
      <c r="C3100" s="45">
        <f t="shared" ref="C3100" si="797">+C3101</f>
        <v>20000</v>
      </c>
      <c r="D3100" s="45">
        <f t="shared" ref="D3100" si="798">+D3101</f>
        <v>0</v>
      </c>
    </row>
    <row r="3101" spans="1:4" s="30" customFormat="1" x14ac:dyDescent="0.2">
      <c r="A3101" s="48">
        <v>638100</v>
      </c>
      <c r="B3101" s="49" t="s">
        <v>199</v>
      </c>
      <c r="C3101" s="58">
        <v>20000</v>
      </c>
      <c r="D3101" s="58">
        <v>0</v>
      </c>
    </row>
    <row r="3102" spans="1:4" s="30" customFormat="1" x14ac:dyDescent="0.2">
      <c r="A3102" s="37"/>
      <c r="B3102" s="83" t="s">
        <v>236</v>
      </c>
      <c r="C3102" s="87">
        <f>C3073+C3094+0+C3099</f>
        <v>1838999.9999999995</v>
      </c>
      <c r="D3102" s="87">
        <f>D3073+D3094+0+D3099</f>
        <v>0</v>
      </c>
    </row>
    <row r="3103" spans="1:4" s="30" customFormat="1" x14ac:dyDescent="0.2">
      <c r="A3103" s="40"/>
      <c r="B3103" s="44"/>
      <c r="C3103" s="67"/>
      <c r="D3103" s="67"/>
    </row>
    <row r="3104" spans="1:4" s="30" customFormat="1" x14ac:dyDescent="0.2">
      <c r="A3104" s="43"/>
      <c r="B3104" s="44"/>
      <c r="C3104" s="50"/>
      <c r="D3104" s="50"/>
    </row>
    <row r="3105" spans="1:4" s="30" customFormat="1" x14ac:dyDescent="0.2">
      <c r="A3105" s="48" t="s">
        <v>648</v>
      </c>
      <c r="B3105" s="51"/>
      <c r="C3105" s="50"/>
      <c r="D3105" s="50"/>
    </row>
    <row r="3106" spans="1:4" s="30" customFormat="1" x14ac:dyDescent="0.2">
      <c r="A3106" s="48" t="s">
        <v>249</v>
      </c>
      <c r="B3106" s="51"/>
      <c r="C3106" s="50"/>
      <c r="D3106" s="50"/>
    </row>
    <row r="3107" spans="1:4" s="30" customFormat="1" x14ac:dyDescent="0.2">
      <c r="A3107" s="48" t="s">
        <v>415</v>
      </c>
      <c r="B3107" s="51"/>
      <c r="C3107" s="50"/>
      <c r="D3107" s="50"/>
    </row>
    <row r="3108" spans="1:4" s="30" customFormat="1" x14ac:dyDescent="0.2">
      <c r="A3108" s="48" t="s">
        <v>532</v>
      </c>
      <c r="B3108" s="51"/>
      <c r="C3108" s="50"/>
      <c r="D3108" s="50"/>
    </row>
    <row r="3109" spans="1:4" s="30" customFormat="1" x14ac:dyDescent="0.2">
      <c r="A3109" s="48"/>
      <c r="B3109" s="79"/>
      <c r="C3109" s="67"/>
      <c r="D3109" s="67"/>
    </row>
    <row r="3110" spans="1:4" s="30" customFormat="1" x14ac:dyDescent="0.2">
      <c r="A3110" s="46">
        <v>410000</v>
      </c>
      <c r="B3110" s="47" t="s">
        <v>87</v>
      </c>
      <c r="C3110" s="45">
        <f t="shared" ref="C3110" si="799">C3111+C3116</f>
        <v>867500</v>
      </c>
      <c r="D3110" s="45">
        <f t="shared" ref="D3110" si="800">D3111+D3116</f>
        <v>0</v>
      </c>
    </row>
    <row r="3111" spans="1:4" s="30" customFormat="1" x14ac:dyDescent="0.2">
      <c r="A3111" s="46">
        <v>411000</v>
      </c>
      <c r="B3111" s="47" t="s">
        <v>204</v>
      </c>
      <c r="C3111" s="45">
        <f t="shared" ref="C3111" si="801">SUM(C3112:C3115)</f>
        <v>731200</v>
      </c>
      <c r="D3111" s="45">
        <f t="shared" ref="D3111" si="802">SUM(D3112:D3115)</f>
        <v>0</v>
      </c>
    </row>
    <row r="3112" spans="1:4" s="30" customFormat="1" x14ac:dyDescent="0.2">
      <c r="A3112" s="48">
        <v>411100</v>
      </c>
      <c r="B3112" s="49" t="s">
        <v>88</v>
      </c>
      <c r="C3112" s="58">
        <v>680000</v>
      </c>
      <c r="D3112" s="58">
        <v>0</v>
      </c>
    </row>
    <row r="3113" spans="1:4" s="30" customFormat="1" x14ac:dyDescent="0.2">
      <c r="A3113" s="48">
        <v>411200</v>
      </c>
      <c r="B3113" s="49" t="s">
        <v>217</v>
      </c>
      <c r="C3113" s="58">
        <v>32200</v>
      </c>
      <c r="D3113" s="58">
        <v>0</v>
      </c>
    </row>
    <row r="3114" spans="1:4" s="30" customFormat="1" ht="40.5" x14ac:dyDescent="0.2">
      <c r="A3114" s="48">
        <v>411300</v>
      </c>
      <c r="B3114" s="49" t="s">
        <v>89</v>
      </c>
      <c r="C3114" s="58">
        <v>12000</v>
      </c>
      <c r="D3114" s="58">
        <v>0</v>
      </c>
    </row>
    <row r="3115" spans="1:4" s="30" customFormat="1" x14ac:dyDescent="0.2">
      <c r="A3115" s="48">
        <v>411400</v>
      </c>
      <c r="B3115" s="49" t="s">
        <v>90</v>
      </c>
      <c r="C3115" s="58">
        <v>7000</v>
      </c>
      <c r="D3115" s="58">
        <v>0</v>
      </c>
    </row>
    <row r="3116" spans="1:4" s="30" customFormat="1" x14ac:dyDescent="0.2">
      <c r="A3116" s="46">
        <v>412000</v>
      </c>
      <c r="B3116" s="51" t="s">
        <v>209</v>
      </c>
      <c r="C3116" s="45">
        <f>SUM(C3117:C3128)</f>
        <v>136300</v>
      </c>
      <c r="D3116" s="45">
        <f>SUM(D3117:D3128)</f>
        <v>0</v>
      </c>
    </row>
    <row r="3117" spans="1:4" s="30" customFormat="1" x14ac:dyDescent="0.2">
      <c r="A3117" s="56">
        <v>412100</v>
      </c>
      <c r="B3117" s="49" t="s">
        <v>91</v>
      </c>
      <c r="C3117" s="58">
        <v>58000</v>
      </c>
      <c r="D3117" s="58">
        <v>0</v>
      </c>
    </row>
    <row r="3118" spans="1:4" s="30" customFormat="1" x14ac:dyDescent="0.2">
      <c r="A3118" s="48">
        <v>412200</v>
      </c>
      <c r="B3118" s="49" t="s">
        <v>218</v>
      </c>
      <c r="C3118" s="58">
        <v>34000</v>
      </c>
      <c r="D3118" s="58">
        <v>0</v>
      </c>
    </row>
    <row r="3119" spans="1:4" s="30" customFormat="1" x14ac:dyDescent="0.2">
      <c r="A3119" s="48">
        <v>412300</v>
      </c>
      <c r="B3119" s="49" t="s">
        <v>92</v>
      </c>
      <c r="C3119" s="58">
        <v>3900.0000000000018</v>
      </c>
      <c r="D3119" s="58">
        <v>0</v>
      </c>
    </row>
    <row r="3120" spans="1:4" s="30" customFormat="1" x14ac:dyDescent="0.2">
      <c r="A3120" s="48">
        <v>412500</v>
      </c>
      <c r="B3120" s="49" t="s">
        <v>94</v>
      </c>
      <c r="C3120" s="58">
        <v>5700</v>
      </c>
      <c r="D3120" s="58">
        <v>0</v>
      </c>
    </row>
    <row r="3121" spans="1:4" s="30" customFormat="1" x14ac:dyDescent="0.2">
      <c r="A3121" s="48">
        <v>412600</v>
      </c>
      <c r="B3121" s="49" t="s">
        <v>219</v>
      </c>
      <c r="C3121" s="58">
        <v>9500</v>
      </c>
      <c r="D3121" s="58">
        <v>0</v>
      </c>
    </row>
    <row r="3122" spans="1:4" s="30" customFormat="1" x14ac:dyDescent="0.2">
      <c r="A3122" s="48">
        <v>412700</v>
      </c>
      <c r="B3122" s="49" t="s">
        <v>206</v>
      </c>
      <c r="C3122" s="58">
        <v>20000</v>
      </c>
      <c r="D3122" s="58">
        <v>0</v>
      </c>
    </row>
    <row r="3123" spans="1:4" s="30" customFormat="1" x14ac:dyDescent="0.2">
      <c r="A3123" s="48">
        <v>412900</v>
      </c>
      <c r="B3123" s="53" t="s">
        <v>533</v>
      </c>
      <c r="C3123" s="58">
        <v>400</v>
      </c>
      <c r="D3123" s="58">
        <v>0</v>
      </c>
    </row>
    <row r="3124" spans="1:4" s="30" customFormat="1" x14ac:dyDescent="0.2">
      <c r="A3124" s="48">
        <v>412900</v>
      </c>
      <c r="B3124" s="53" t="s">
        <v>301</v>
      </c>
      <c r="C3124" s="58">
        <v>500</v>
      </c>
      <c r="D3124" s="58">
        <v>0</v>
      </c>
    </row>
    <row r="3125" spans="1:4" s="30" customFormat="1" x14ac:dyDescent="0.2">
      <c r="A3125" s="48">
        <v>412900</v>
      </c>
      <c r="B3125" s="53" t="s">
        <v>319</v>
      </c>
      <c r="C3125" s="58">
        <v>500</v>
      </c>
      <c r="D3125" s="58">
        <v>0</v>
      </c>
    </row>
    <row r="3126" spans="1:4" s="30" customFormat="1" x14ac:dyDescent="0.2">
      <c r="A3126" s="48">
        <v>412900</v>
      </c>
      <c r="B3126" s="53" t="s">
        <v>320</v>
      </c>
      <c r="C3126" s="58">
        <v>800</v>
      </c>
      <c r="D3126" s="58">
        <v>0</v>
      </c>
    </row>
    <row r="3127" spans="1:4" s="30" customFormat="1" x14ac:dyDescent="0.2">
      <c r="A3127" s="48">
        <v>412900</v>
      </c>
      <c r="B3127" s="53" t="s">
        <v>321</v>
      </c>
      <c r="C3127" s="58">
        <v>1999.9999999999998</v>
      </c>
      <c r="D3127" s="58">
        <v>0</v>
      </c>
    </row>
    <row r="3128" spans="1:4" s="30" customFormat="1" x14ac:dyDescent="0.2">
      <c r="A3128" s="48">
        <v>412900</v>
      </c>
      <c r="B3128" s="49" t="s">
        <v>303</v>
      </c>
      <c r="C3128" s="58">
        <v>1000</v>
      </c>
      <c r="D3128" s="58">
        <v>0</v>
      </c>
    </row>
    <row r="3129" spans="1:4" s="55" customFormat="1" x14ac:dyDescent="0.2">
      <c r="A3129" s="46">
        <v>480000</v>
      </c>
      <c r="B3129" s="51" t="s">
        <v>149</v>
      </c>
      <c r="C3129" s="45">
        <v>0</v>
      </c>
      <c r="D3129" s="45">
        <f>D3130</f>
        <v>50000</v>
      </c>
    </row>
    <row r="3130" spans="1:4" s="55" customFormat="1" x14ac:dyDescent="0.2">
      <c r="A3130" s="46">
        <v>488000</v>
      </c>
      <c r="B3130" s="51" t="s">
        <v>103</v>
      </c>
      <c r="C3130" s="45">
        <v>0</v>
      </c>
      <c r="D3130" s="45">
        <f>D3131</f>
        <v>50000</v>
      </c>
    </row>
    <row r="3131" spans="1:4" s="30" customFormat="1" x14ac:dyDescent="0.2">
      <c r="A3131" s="56">
        <v>488100</v>
      </c>
      <c r="B3131" s="250" t="s">
        <v>103</v>
      </c>
      <c r="C3131" s="58">
        <v>0</v>
      </c>
      <c r="D3131" s="58">
        <v>50000</v>
      </c>
    </row>
    <row r="3132" spans="1:4" s="30" customFormat="1" x14ac:dyDescent="0.2">
      <c r="A3132" s="46">
        <v>510000</v>
      </c>
      <c r="B3132" s="51" t="s">
        <v>153</v>
      </c>
      <c r="C3132" s="45">
        <f>C3133+0+C3135</f>
        <v>2000</v>
      </c>
      <c r="D3132" s="45">
        <f>D3133+0+D3135</f>
        <v>40000</v>
      </c>
    </row>
    <row r="3133" spans="1:4" s="30" customFormat="1" x14ac:dyDescent="0.2">
      <c r="A3133" s="46">
        <v>511000</v>
      </c>
      <c r="B3133" s="51" t="s">
        <v>154</v>
      </c>
      <c r="C3133" s="45">
        <f>SUM(C3134:C3134)</f>
        <v>2000</v>
      </c>
      <c r="D3133" s="45">
        <f>SUM(D3134:D3134)</f>
        <v>0</v>
      </c>
    </row>
    <row r="3134" spans="1:4" s="30" customFormat="1" x14ac:dyDescent="0.2">
      <c r="A3134" s="56">
        <v>511300</v>
      </c>
      <c r="B3134" s="49" t="s">
        <v>157</v>
      </c>
      <c r="C3134" s="58">
        <v>2000</v>
      </c>
      <c r="D3134" s="58">
        <v>0</v>
      </c>
    </row>
    <row r="3135" spans="1:4" s="55" customFormat="1" x14ac:dyDescent="0.2">
      <c r="A3135" s="46">
        <v>518000</v>
      </c>
      <c r="B3135" s="243" t="s">
        <v>165</v>
      </c>
      <c r="C3135" s="45">
        <v>0</v>
      </c>
      <c r="D3135" s="45">
        <f>D3136</f>
        <v>40000</v>
      </c>
    </row>
    <row r="3136" spans="1:4" s="30" customFormat="1" x14ac:dyDescent="0.2">
      <c r="A3136" s="48">
        <v>518100</v>
      </c>
      <c r="B3136" s="49" t="s">
        <v>165</v>
      </c>
      <c r="C3136" s="58">
        <v>0</v>
      </c>
      <c r="D3136" s="58">
        <v>40000</v>
      </c>
    </row>
    <row r="3137" spans="1:4" s="57" customFormat="1" x14ac:dyDescent="0.2">
      <c r="A3137" s="46">
        <v>630000</v>
      </c>
      <c r="B3137" s="51" t="s">
        <v>194</v>
      </c>
      <c r="C3137" s="45">
        <f>C3138+C3140</f>
        <v>8700</v>
      </c>
      <c r="D3137" s="45">
        <f>D3138+D3140</f>
        <v>20000</v>
      </c>
    </row>
    <row r="3138" spans="1:4" s="55" customFormat="1" x14ac:dyDescent="0.2">
      <c r="A3138" s="46">
        <v>631000</v>
      </c>
      <c r="B3138" s="51" t="s">
        <v>126</v>
      </c>
      <c r="C3138" s="45">
        <f t="shared" ref="C3138" si="803">C3139</f>
        <v>0</v>
      </c>
      <c r="D3138" s="45">
        <f t="shared" ref="D3138" si="804">D3139</f>
        <v>20000</v>
      </c>
    </row>
    <row r="3139" spans="1:4" s="30" customFormat="1" x14ac:dyDescent="0.2">
      <c r="A3139" s="56">
        <v>631200</v>
      </c>
      <c r="B3139" s="49" t="s">
        <v>197</v>
      </c>
      <c r="C3139" s="58">
        <v>0</v>
      </c>
      <c r="D3139" s="58">
        <v>20000</v>
      </c>
    </row>
    <row r="3140" spans="1:4" s="55" customFormat="1" x14ac:dyDescent="0.2">
      <c r="A3140" s="46">
        <v>638000</v>
      </c>
      <c r="B3140" s="51" t="s">
        <v>127</v>
      </c>
      <c r="C3140" s="45">
        <f t="shared" ref="C3140" si="805">C3141</f>
        <v>8700</v>
      </c>
      <c r="D3140" s="45">
        <f t="shared" ref="D3140" si="806">D3141</f>
        <v>0</v>
      </c>
    </row>
    <row r="3141" spans="1:4" s="30" customFormat="1" x14ac:dyDescent="0.2">
      <c r="A3141" s="48">
        <v>638100</v>
      </c>
      <c r="B3141" s="49" t="s">
        <v>199</v>
      </c>
      <c r="C3141" s="58">
        <v>8700</v>
      </c>
      <c r="D3141" s="58">
        <v>0</v>
      </c>
    </row>
    <row r="3142" spans="1:4" s="30" customFormat="1" x14ac:dyDescent="0.2">
      <c r="A3142" s="89"/>
      <c r="B3142" s="83" t="s">
        <v>236</v>
      </c>
      <c r="C3142" s="87">
        <f>C3110+C3132+C3137+C3129</f>
        <v>878200</v>
      </c>
      <c r="D3142" s="87">
        <f>D3110+D3132+D3137+D3129</f>
        <v>110000</v>
      </c>
    </row>
    <row r="3143" spans="1:4" s="30" customFormat="1" x14ac:dyDescent="0.2">
      <c r="A3143" s="92"/>
      <c r="B3143" s="51"/>
      <c r="C3143" s="50"/>
      <c r="D3143" s="50"/>
    </row>
    <row r="3144" spans="1:4" s="30" customFormat="1" x14ac:dyDescent="0.2">
      <c r="A3144" s="43"/>
      <c r="B3144" s="44"/>
      <c r="C3144" s="50"/>
      <c r="D3144" s="50"/>
    </row>
    <row r="3145" spans="1:4" s="30" customFormat="1" x14ac:dyDescent="0.2">
      <c r="A3145" s="48" t="s">
        <v>649</v>
      </c>
      <c r="B3145" s="51"/>
      <c r="C3145" s="50"/>
      <c r="D3145" s="50"/>
    </row>
    <row r="3146" spans="1:4" s="30" customFormat="1" x14ac:dyDescent="0.2">
      <c r="A3146" s="48" t="s">
        <v>249</v>
      </c>
      <c r="B3146" s="51"/>
      <c r="C3146" s="50"/>
      <c r="D3146" s="50"/>
    </row>
    <row r="3147" spans="1:4" s="30" customFormat="1" x14ac:dyDescent="0.2">
      <c r="A3147" s="48" t="s">
        <v>416</v>
      </c>
      <c r="B3147" s="51"/>
      <c r="C3147" s="50"/>
      <c r="D3147" s="50"/>
    </row>
    <row r="3148" spans="1:4" s="30" customFormat="1" x14ac:dyDescent="0.2">
      <c r="A3148" s="48" t="s">
        <v>532</v>
      </c>
      <c r="B3148" s="51"/>
      <c r="C3148" s="50"/>
      <c r="D3148" s="50"/>
    </row>
    <row r="3149" spans="1:4" s="30" customFormat="1" x14ac:dyDescent="0.2">
      <c r="A3149" s="48"/>
      <c r="B3149" s="79"/>
      <c r="C3149" s="67"/>
      <c r="D3149" s="67"/>
    </row>
    <row r="3150" spans="1:4" s="30" customFormat="1" x14ac:dyDescent="0.2">
      <c r="A3150" s="46">
        <v>410000</v>
      </c>
      <c r="B3150" s="47" t="s">
        <v>87</v>
      </c>
      <c r="C3150" s="45">
        <f t="shared" ref="C3150" si="807">C3151+C3156</f>
        <v>1563500.0000000007</v>
      </c>
      <c r="D3150" s="45">
        <f t="shared" ref="D3150" si="808">D3151+D3156</f>
        <v>0</v>
      </c>
    </row>
    <row r="3151" spans="1:4" s="30" customFormat="1" x14ac:dyDescent="0.2">
      <c r="A3151" s="46">
        <v>411000</v>
      </c>
      <c r="B3151" s="47" t="s">
        <v>204</v>
      </c>
      <c r="C3151" s="45">
        <f t="shared" ref="C3151" si="809">SUM(C3152:C3155)</f>
        <v>1471600.0000000007</v>
      </c>
      <c r="D3151" s="45">
        <f t="shared" ref="D3151" si="810">SUM(D3152:D3155)</f>
        <v>0</v>
      </c>
    </row>
    <row r="3152" spans="1:4" s="30" customFormat="1" x14ac:dyDescent="0.2">
      <c r="A3152" s="48">
        <v>411100</v>
      </c>
      <c r="B3152" s="49" t="s">
        <v>88</v>
      </c>
      <c r="C3152" s="58">
        <v>1370000.0000000007</v>
      </c>
      <c r="D3152" s="58">
        <v>0</v>
      </c>
    </row>
    <row r="3153" spans="1:4" s="30" customFormat="1" x14ac:dyDescent="0.2">
      <c r="A3153" s="48">
        <v>411200</v>
      </c>
      <c r="B3153" s="49" t="s">
        <v>217</v>
      </c>
      <c r="C3153" s="58">
        <v>59000</v>
      </c>
      <c r="D3153" s="58">
        <v>0</v>
      </c>
    </row>
    <row r="3154" spans="1:4" s="30" customFormat="1" ht="40.5" x14ac:dyDescent="0.2">
      <c r="A3154" s="48">
        <v>411300</v>
      </c>
      <c r="B3154" s="49" t="s">
        <v>89</v>
      </c>
      <c r="C3154" s="58">
        <v>22100</v>
      </c>
      <c r="D3154" s="58">
        <v>0</v>
      </c>
    </row>
    <row r="3155" spans="1:4" s="30" customFormat="1" x14ac:dyDescent="0.2">
      <c r="A3155" s="48">
        <v>411400</v>
      </c>
      <c r="B3155" s="49" t="s">
        <v>90</v>
      </c>
      <c r="C3155" s="58">
        <v>20500</v>
      </c>
      <c r="D3155" s="58">
        <v>0</v>
      </c>
    </row>
    <row r="3156" spans="1:4" s="30" customFormat="1" x14ac:dyDescent="0.2">
      <c r="A3156" s="46">
        <v>412000</v>
      </c>
      <c r="B3156" s="51" t="s">
        <v>209</v>
      </c>
      <c r="C3156" s="45">
        <f>SUM(C3157:C3166)</f>
        <v>91900</v>
      </c>
      <c r="D3156" s="45">
        <f>SUM(D3157:D3166)</f>
        <v>0</v>
      </c>
    </row>
    <row r="3157" spans="1:4" s="30" customFormat="1" x14ac:dyDescent="0.2">
      <c r="A3157" s="48">
        <v>412200</v>
      </c>
      <c r="B3157" s="49" t="s">
        <v>218</v>
      </c>
      <c r="C3157" s="58">
        <v>45000</v>
      </c>
      <c r="D3157" s="58">
        <v>0</v>
      </c>
    </row>
    <row r="3158" spans="1:4" s="30" customFormat="1" x14ac:dyDescent="0.2">
      <c r="A3158" s="48">
        <v>412300</v>
      </c>
      <c r="B3158" s="49" t="s">
        <v>92</v>
      </c>
      <c r="C3158" s="58">
        <v>13000</v>
      </c>
      <c r="D3158" s="58">
        <v>0</v>
      </c>
    </row>
    <row r="3159" spans="1:4" s="30" customFormat="1" x14ac:dyDescent="0.2">
      <c r="A3159" s="48">
        <v>412500</v>
      </c>
      <c r="B3159" s="49" t="s">
        <v>94</v>
      </c>
      <c r="C3159" s="58">
        <v>8000.0000000000018</v>
      </c>
      <c r="D3159" s="58">
        <v>0</v>
      </c>
    </row>
    <row r="3160" spans="1:4" s="30" customFormat="1" x14ac:dyDescent="0.2">
      <c r="A3160" s="48">
        <v>412600</v>
      </c>
      <c r="B3160" s="49" t="s">
        <v>219</v>
      </c>
      <c r="C3160" s="58">
        <v>5000</v>
      </c>
      <c r="D3160" s="58">
        <v>0</v>
      </c>
    </row>
    <row r="3161" spans="1:4" s="30" customFormat="1" x14ac:dyDescent="0.2">
      <c r="A3161" s="48">
        <v>412700</v>
      </c>
      <c r="B3161" s="49" t="s">
        <v>206</v>
      </c>
      <c r="C3161" s="58">
        <v>10000</v>
      </c>
      <c r="D3161" s="58">
        <v>0</v>
      </c>
    </row>
    <row r="3162" spans="1:4" s="30" customFormat="1" x14ac:dyDescent="0.2">
      <c r="A3162" s="48">
        <v>412900</v>
      </c>
      <c r="B3162" s="53" t="s">
        <v>301</v>
      </c>
      <c r="C3162" s="58">
        <v>2200</v>
      </c>
      <c r="D3162" s="58">
        <v>0</v>
      </c>
    </row>
    <row r="3163" spans="1:4" s="30" customFormat="1" x14ac:dyDescent="0.2">
      <c r="A3163" s="48">
        <v>412900</v>
      </c>
      <c r="B3163" s="53" t="s">
        <v>319</v>
      </c>
      <c r="C3163" s="58">
        <v>1000</v>
      </c>
      <c r="D3163" s="58">
        <v>0</v>
      </c>
    </row>
    <row r="3164" spans="1:4" s="30" customFormat="1" x14ac:dyDescent="0.2">
      <c r="A3164" s="48">
        <v>412900</v>
      </c>
      <c r="B3164" s="53" t="s">
        <v>320</v>
      </c>
      <c r="C3164" s="58">
        <v>1700</v>
      </c>
      <c r="D3164" s="58">
        <v>0</v>
      </c>
    </row>
    <row r="3165" spans="1:4" s="30" customFormat="1" x14ac:dyDescent="0.2">
      <c r="A3165" s="48">
        <v>412900</v>
      </c>
      <c r="B3165" s="53" t="s">
        <v>321</v>
      </c>
      <c r="C3165" s="58">
        <v>3000</v>
      </c>
      <c r="D3165" s="58">
        <v>0</v>
      </c>
    </row>
    <row r="3166" spans="1:4" s="30" customFormat="1" x14ac:dyDescent="0.2">
      <c r="A3166" s="48">
        <v>412900</v>
      </c>
      <c r="B3166" s="49" t="s">
        <v>303</v>
      </c>
      <c r="C3166" s="58">
        <v>3000</v>
      </c>
      <c r="D3166" s="58">
        <v>0</v>
      </c>
    </row>
    <row r="3167" spans="1:4" s="55" customFormat="1" x14ac:dyDescent="0.2">
      <c r="A3167" s="46">
        <v>510000</v>
      </c>
      <c r="B3167" s="51" t="s">
        <v>153</v>
      </c>
      <c r="C3167" s="45">
        <f>C3168+C3170</f>
        <v>10000</v>
      </c>
      <c r="D3167" s="45">
        <f>D3168+D3170</f>
        <v>0</v>
      </c>
    </row>
    <row r="3168" spans="1:4" s="55" customFormat="1" x14ac:dyDescent="0.2">
      <c r="A3168" s="46">
        <v>511000</v>
      </c>
      <c r="B3168" s="51" t="s">
        <v>154</v>
      </c>
      <c r="C3168" s="45">
        <f>C3169+0</f>
        <v>8000</v>
      </c>
      <c r="D3168" s="45">
        <f>D3169+0</f>
        <v>0</v>
      </c>
    </row>
    <row r="3169" spans="1:4" s="30" customFormat="1" x14ac:dyDescent="0.2">
      <c r="A3169" s="56">
        <v>511300</v>
      </c>
      <c r="B3169" s="49" t="s">
        <v>157</v>
      </c>
      <c r="C3169" s="58">
        <v>8000</v>
      </c>
      <c r="D3169" s="58">
        <v>0</v>
      </c>
    </row>
    <row r="3170" spans="1:4" s="55" customFormat="1" x14ac:dyDescent="0.2">
      <c r="A3170" s="46">
        <v>516000</v>
      </c>
      <c r="B3170" s="51" t="s">
        <v>164</v>
      </c>
      <c r="C3170" s="45">
        <f t="shared" ref="C3170" si="811">C3171</f>
        <v>2000</v>
      </c>
      <c r="D3170" s="45">
        <f t="shared" ref="D3170" si="812">D3171</f>
        <v>0</v>
      </c>
    </row>
    <row r="3171" spans="1:4" s="30" customFormat="1" x14ac:dyDescent="0.2">
      <c r="A3171" s="48">
        <v>516100</v>
      </c>
      <c r="B3171" s="49" t="s">
        <v>164</v>
      </c>
      <c r="C3171" s="58">
        <v>2000</v>
      </c>
      <c r="D3171" s="58">
        <v>0</v>
      </c>
    </row>
    <row r="3172" spans="1:4" s="55" customFormat="1" x14ac:dyDescent="0.2">
      <c r="A3172" s="46">
        <v>630000</v>
      </c>
      <c r="B3172" s="51" t="s">
        <v>194</v>
      </c>
      <c r="C3172" s="45">
        <f>C3173+C3175</f>
        <v>10000</v>
      </c>
      <c r="D3172" s="45">
        <f>D3173+D3175</f>
        <v>4000</v>
      </c>
    </row>
    <row r="3173" spans="1:4" s="55" customFormat="1" x14ac:dyDescent="0.2">
      <c r="A3173" s="46">
        <v>631000</v>
      </c>
      <c r="B3173" s="51" t="s">
        <v>126</v>
      </c>
      <c r="C3173" s="45">
        <f>0+C3174</f>
        <v>0</v>
      </c>
      <c r="D3173" s="45">
        <f>0+D3174</f>
        <v>4000</v>
      </c>
    </row>
    <row r="3174" spans="1:4" s="30" customFormat="1" x14ac:dyDescent="0.2">
      <c r="A3174" s="56">
        <v>631200</v>
      </c>
      <c r="B3174" s="49" t="s">
        <v>197</v>
      </c>
      <c r="C3174" s="58">
        <v>0</v>
      </c>
      <c r="D3174" s="58">
        <v>4000</v>
      </c>
    </row>
    <row r="3175" spans="1:4" s="55" customFormat="1" x14ac:dyDescent="0.2">
      <c r="A3175" s="46">
        <v>638000</v>
      </c>
      <c r="B3175" s="51" t="s">
        <v>127</v>
      </c>
      <c r="C3175" s="45">
        <f t="shared" ref="C3175" si="813">C3176</f>
        <v>10000</v>
      </c>
      <c r="D3175" s="45">
        <f t="shared" ref="D3175" si="814">D3176</f>
        <v>0</v>
      </c>
    </row>
    <row r="3176" spans="1:4" s="30" customFormat="1" x14ac:dyDescent="0.2">
      <c r="A3176" s="48">
        <v>638100</v>
      </c>
      <c r="B3176" s="49" t="s">
        <v>199</v>
      </c>
      <c r="C3176" s="58">
        <v>10000</v>
      </c>
      <c r="D3176" s="58">
        <v>0</v>
      </c>
    </row>
    <row r="3177" spans="1:4" s="30" customFormat="1" x14ac:dyDescent="0.2">
      <c r="A3177" s="89"/>
      <c r="B3177" s="83" t="s">
        <v>236</v>
      </c>
      <c r="C3177" s="87">
        <f>C3150+C3167+C3172</f>
        <v>1583500.0000000007</v>
      </c>
      <c r="D3177" s="87">
        <f>D3150+D3167+D3172</f>
        <v>4000</v>
      </c>
    </row>
    <row r="3178" spans="1:4" s="30" customFormat="1" x14ac:dyDescent="0.2">
      <c r="A3178" s="66"/>
      <c r="B3178" s="44"/>
      <c r="C3178" s="67"/>
      <c r="D3178" s="67"/>
    </row>
    <row r="3179" spans="1:4" s="30" customFormat="1" x14ac:dyDescent="0.2">
      <c r="A3179" s="43"/>
      <c r="B3179" s="44"/>
      <c r="C3179" s="67"/>
      <c r="D3179" s="67"/>
    </row>
    <row r="3180" spans="1:4" s="30" customFormat="1" x14ac:dyDescent="0.2">
      <c r="A3180" s="48" t="s">
        <v>650</v>
      </c>
      <c r="B3180" s="51"/>
      <c r="C3180" s="50"/>
      <c r="D3180" s="50"/>
    </row>
    <row r="3181" spans="1:4" s="30" customFormat="1" x14ac:dyDescent="0.2">
      <c r="A3181" s="48" t="s">
        <v>249</v>
      </c>
      <c r="B3181" s="51"/>
      <c r="C3181" s="50"/>
      <c r="D3181" s="50"/>
    </row>
    <row r="3182" spans="1:4" s="30" customFormat="1" x14ac:dyDescent="0.2">
      <c r="A3182" s="48" t="s">
        <v>417</v>
      </c>
      <c r="B3182" s="51"/>
      <c r="C3182" s="50"/>
      <c r="D3182" s="50"/>
    </row>
    <row r="3183" spans="1:4" s="30" customFormat="1" x14ac:dyDescent="0.2">
      <c r="A3183" s="48" t="s">
        <v>532</v>
      </c>
      <c r="B3183" s="51"/>
      <c r="C3183" s="50"/>
      <c r="D3183" s="50"/>
    </row>
    <row r="3184" spans="1:4" s="30" customFormat="1" x14ac:dyDescent="0.2">
      <c r="A3184" s="48"/>
      <c r="B3184" s="79"/>
      <c r="C3184" s="67"/>
      <c r="D3184" s="67"/>
    </row>
    <row r="3185" spans="1:4" s="30" customFormat="1" x14ac:dyDescent="0.2">
      <c r="A3185" s="46">
        <v>410000</v>
      </c>
      <c r="B3185" s="47" t="s">
        <v>87</v>
      </c>
      <c r="C3185" s="45">
        <f t="shared" ref="C3185" si="815">C3186+C3191</f>
        <v>3552000.0000000037</v>
      </c>
      <c r="D3185" s="45">
        <f t="shared" ref="D3185" si="816">D3186+D3191</f>
        <v>0</v>
      </c>
    </row>
    <row r="3186" spans="1:4" s="30" customFormat="1" x14ac:dyDescent="0.2">
      <c r="A3186" s="46">
        <v>411000</v>
      </c>
      <c r="B3186" s="47" t="s">
        <v>204</v>
      </c>
      <c r="C3186" s="45">
        <f t="shared" ref="C3186" si="817">SUM(C3187:C3190)</f>
        <v>3219200.0000000037</v>
      </c>
      <c r="D3186" s="45">
        <f t="shared" ref="D3186" si="818">SUM(D3187:D3190)</f>
        <v>0</v>
      </c>
    </row>
    <row r="3187" spans="1:4" s="30" customFormat="1" x14ac:dyDescent="0.2">
      <c r="A3187" s="48">
        <v>411100</v>
      </c>
      <c r="B3187" s="49" t="s">
        <v>88</v>
      </c>
      <c r="C3187" s="58">
        <v>2980000.0000000037</v>
      </c>
      <c r="D3187" s="58">
        <v>0</v>
      </c>
    </row>
    <row r="3188" spans="1:4" s="30" customFormat="1" x14ac:dyDescent="0.2">
      <c r="A3188" s="48">
        <v>411200</v>
      </c>
      <c r="B3188" s="49" t="s">
        <v>217</v>
      </c>
      <c r="C3188" s="58">
        <v>115500</v>
      </c>
      <c r="D3188" s="58">
        <v>0</v>
      </c>
    </row>
    <row r="3189" spans="1:4" s="30" customFormat="1" ht="40.5" x14ac:dyDescent="0.2">
      <c r="A3189" s="48">
        <v>411300</v>
      </c>
      <c r="B3189" s="49" t="s">
        <v>89</v>
      </c>
      <c r="C3189" s="58">
        <v>100000</v>
      </c>
      <c r="D3189" s="58">
        <v>0</v>
      </c>
    </row>
    <row r="3190" spans="1:4" s="30" customFormat="1" x14ac:dyDescent="0.2">
      <c r="A3190" s="48">
        <v>411400</v>
      </c>
      <c r="B3190" s="49" t="s">
        <v>90</v>
      </c>
      <c r="C3190" s="58">
        <v>23700</v>
      </c>
      <c r="D3190" s="58">
        <v>0</v>
      </c>
    </row>
    <row r="3191" spans="1:4" s="30" customFormat="1" x14ac:dyDescent="0.2">
      <c r="A3191" s="46">
        <v>412000</v>
      </c>
      <c r="B3191" s="51" t="s">
        <v>209</v>
      </c>
      <c r="C3191" s="45">
        <f t="shared" ref="C3191" si="819">SUM(C3192:C3202)</f>
        <v>332800</v>
      </c>
      <c r="D3191" s="45">
        <f t="shared" ref="D3191" si="820">SUM(D3192:D3202)</f>
        <v>0</v>
      </c>
    </row>
    <row r="3192" spans="1:4" s="30" customFormat="1" x14ac:dyDescent="0.2">
      <c r="A3192" s="48">
        <v>412200</v>
      </c>
      <c r="B3192" s="49" t="s">
        <v>218</v>
      </c>
      <c r="C3192" s="58">
        <v>200000</v>
      </c>
      <c r="D3192" s="58">
        <v>0</v>
      </c>
    </row>
    <row r="3193" spans="1:4" s="30" customFormat="1" x14ac:dyDescent="0.2">
      <c r="A3193" s="48">
        <v>412300</v>
      </c>
      <c r="B3193" s="49" t="s">
        <v>92</v>
      </c>
      <c r="C3193" s="58">
        <v>42000</v>
      </c>
      <c r="D3193" s="58">
        <v>0</v>
      </c>
    </row>
    <row r="3194" spans="1:4" s="30" customFormat="1" x14ac:dyDescent="0.2">
      <c r="A3194" s="48">
        <v>412500</v>
      </c>
      <c r="B3194" s="49" t="s">
        <v>94</v>
      </c>
      <c r="C3194" s="58">
        <v>9000</v>
      </c>
      <c r="D3194" s="58">
        <v>0</v>
      </c>
    </row>
    <row r="3195" spans="1:4" s="30" customFormat="1" x14ac:dyDescent="0.2">
      <c r="A3195" s="48">
        <v>412600</v>
      </c>
      <c r="B3195" s="49" t="s">
        <v>219</v>
      </c>
      <c r="C3195" s="58">
        <v>9000</v>
      </c>
      <c r="D3195" s="58">
        <v>0</v>
      </c>
    </row>
    <row r="3196" spans="1:4" s="30" customFormat="1" x14ac:dyDescent="0.2">
      <c r="A3196" s="48">
        <v>412700</v>
      </c>
      <c r="B3196" s="49" t="s">
        <v>206</v>
      </c>
      <c r="C3196" s="58">
        <v>21700</v>
      </c>
      <c r="D3196" s="58">
        <v>0</v>
      </c>
    </row>
    <row r="3197" spans="1:4" s="30" customFormat="1" x14ac:dyDescent="0.2">
      <c r="A3197" s="48">
        <v>412900</v>
      </c>
      <c r="B3197" s="53" t="s">
        <v>533</v>
      </c>
      <c r="C3197" s="58">
        <v>2000</v>
      </c>
      <c r="D3197" s="58">
        <v>0</v>
      </c>
    </row>
    <row r="3198" spans="1:4" s="30" customFormat="1" x14ac:dyDescent="0.2">
      <c r="A3198" s="48">
        <v>412900</v>
      </c>
      <c r="B3198" s="53" t="s">
        <v>301</v>
      </c>
      <c r="C3198" s="58">
        <v>36000</v>
      </c>
      <c r="D3198" s="58">
        <v>0</v>
      </c>
    </row>
    <row r="3199" spans="1:4" s="30" customFormat="1" x14ac:dyDescent="0.2">
      <c r="A3199" s="48">
        <v>412900</v>
      </c>
      <c r="B3199" s="53" t="s">
        <v>319</v>
      </c>
      <c r="C3199" s="58">
        <v>1100</v>
      </c>
      <c r="D3199" s="58">
        <v>0</v>
      </c>
    </row>
    <row r="3200" spans="1:4" s="30" customFormat="1" x14ac:dyDescent="0.2">
      <c r="A3200" s="48">
        <v>412900</v>
      </c>
      <c r="B3200" s="53" t="s">
        <v>320</v>
      </c>
      <c r="C3200" s="58">
        <v>5000</v>
      </c>
      <c r="D3200" s="58">
        <v>0</v>
      </c>
    </row>
    <row r="3201" spans="1:4" s="30" customFormat="1" x14ac:dyDescent="0.2">
      <c r="A3201" s="48">
        <v>412900</v>
      </c>
      <c r="B3201" s="53" t="s">
        <v>321</v>
      </c>
      <c r="C3201" s="58">
        <v>5000</v>
      </c>
      <c r="D3201" s="58">
        <v>0</v>
      </c>
    </row>
    <row r="3202" spans="1:4" s="30" customFormat="1" x14ac:dyDescent="0.2">
      <c r="A3202" s="48">
        <v>412900</v>
      </c>
      <c r="B3202" s="49" t="s">
        <v>303</v>
      </c>
      <c r="C3202" s="58">
        <v>2000</v>
      </c>
      <c r="D3202" s="58">
        <v>0</v>
      </c>
    </row>
    <row r="3203" spans="1:4" s="30" customFormat="1" x14ac:dyDescent="0.2">
      <c r="A3203" s="46">
        <v>510000</v>
      </c>
      <c r="B3203" s="51" t="s">
        <v>153</v>
      </c>
      <c r="C3203" s="45">
        <f t="shared" ref="C3203" si="821">C3204</f>
        <v>10000</v>
      </c>
      <c r="D3203" s="45">
        <f t="shared" ref="D3203" si="822">D3204</f>
        <v>0</v>
      </c>
    </row>
    <row r="3204" spans="1:4" s="30" customFormat="1" x14ac:dyDescent="0.2">
      <c r="A3204" s="46">
        <v>511000</v>
      </c>
      <c r="B3204" s="51" t="s">
        <v>154</v>
      </c>
      <c r="C3204" s="45">
        <f>SUM(C3205:C3205)</f>
        <v>10000</v>
      </c>
      <c r="D3204" s="45">
        <f>SUM(D3205:D3205)</f>
        <v>0</v>
      </c>
    </row>
    <row r="3205" spans="1:4" s="30" customFormat="1" x14ac:dyDescent="0.2">
      <c r="A3205" s="48">
        <v>511300</v>
      </c>
      <c r="B3205" s="49" t="s">
        <v>157</v>
      </c>
      <c r="C3205" s="58">
        <v>10000</v>
      </c>
      <c r="D3205" s="58">
        <v>0</v>
      </c>
    </row>
    <row r="3206" spans="1:4" s="55" customFormat="1" x14ac:dyDescent="0.2">
      <c r="A3206" s="46">
        <v>630000</v>
      </c>
      <c r="B3206" s="51" t="s">
        <v>194</v>
      </c>
      <c r="C3206" s="45">
        <f>C3207+C3209</f>
        <v>140000</v>
      </c>
      <c r="D3206" s="45">
        <f>D3207+D3209</f>
        <v>8500000</v>
      </c>
    </row>
    <row r="3207" spans="1:4" s="55" customFormat="1" x14ac:dyDescent="0.2">
      <c r="A3207" s="46">
        <v>631000</v>
      </c>
      <c r="B3207" s="51" t="s">
        <v>126</v>
      </c>
      <c r="C3207" s="45">
        <f>0+C3208</f>
        <v>0</v>
      </c>
      <c r="D3207" s="45">
        <f>0+D3208</f>
        <v>8500000</v>
      </c>
    </row>
    <row r="3208" spans="1:4" s="30" customFormat="1" x14ac:dyDescent="0.2">
      <c r="A3208" s="56">
        <v>631200</v>
      </c>
      <c r="B3208" s="49" t="s">
        <v>197</v>
      </c>
      <c r="C3208" s="58">
        <v>0</v>
      </c>
      <c r="D3208" s="58">
        <v>8500000</v>
      </c>
    </row>
    <row r="3209" spans="1:4" s="55" customFormat="1" x14ac:dyDescent="0.2">
      <c r="A3209" s="46">
        <v>638000</v>
      </c>
      <c r="B3209" s="51" t="s">
        <v>127</v>
      </c>
      <c r="C3209" s="45">
        <f t="shared" ref="C3209" si="823">C3210</f>
        <v>140000</v>
      </c>
      <c r="D3209" s="45">
        <f t="shared" ref="D3209" si="824">D3210</f>
        <v>0</v>
      </c>
    </row>
    <row r="3210" spans="1:4" s="30" customFormat="1" x14ac:dyDescent="0.2">
      <c r="A3210" s="48">
        <v>638100</v>
      </c>
      <c r="B3210" s="49" t="s">
        <v>199</v>
      </c>
      <c r="C3210" s="58">
        <v>140000</v>
      </c>
      <c r="D3210" s="58">
        <v>0</v>
      </c>
    </row>
    <row r="3211" spans="1:4" s="30" customFormat="1" x14ac:dyDescent="0.2">
      <c r="A3211" s="89"/>
      <c r="B3211" s="83" t="s">
        <v>236</v>
      </c>
      <c r="C3211" s="87">
        <f>C3185+C3203+C3206</f>
        <v>3702000.0000000037</v>
      </c>
      <c r="D3211" s="87">
        <f>D3185+D3203+D3206</f>
        <v>8500000</v>
      </c>
    </row>
    <row r="3212" spans="1:4" s="30" customFormat="1" x14ac:dyDescent="0.2">
      <c r="A3212" s="43"/>
      <c r="B3212" s="49"/>
      <c r="C3212" s="50"/>
      <c r="D3212" s="50"/>
    </row>
    <row r="3213" spans="1:4" s="30" customFormat="1" x14ac:dyDescent="0.2">
      <c r="A3213" s="43"/>
      <c r="B3213" s="44"/>
      <c r="C3213" s="67"/>
      <c r="D3213" s="67"/>
    </row>
    <row r="3214" spans="1:4" s="30" customFormat="1" x14ac:dyDescent="0.2">
      <c r="A3214" s="48" t="s">
        <v>651</v>
      </c>
      <c r="B3214" s="51"/>
      <c r="C3214" s="50"/>
      <c r="D3214" s="50"/>
    </row>
    <row r="3215" spans="1:4" s="30" customFormat="1" x14ac:dyDescent="0.2">
      <c r="A3215" s="48" t="s">
        <v>249</v>
      </c>
      <c r="B3215" s="51"/>
      <c r="C3215" s="50"/>
      <c r="D3215" s="50"/>
    </row>
    <row r="3216" spans="1:4" s="30" customFormat="1" x14ac:dyDescent="0.2">
      <c r="A3216" s="48" t="s">
        <v>418</v>
      </c>
      <c r="B3216" s="51"/>
      <c r="C3216" s="50"/>
      <c r="D3216" s="50"/>
    </row>
    <row r="3217" spans="1:4" s="30" customFormat="1" x14ac:dyDescent="0.2">
      <c r="A3217" s="48" t="s">
        <v>532</v>
      </c>
      <c r="B3217" s="51"/>
      <c r="C3217" s="50"/>
      <c r="D3217" s="50"/>
    </row>
    <row r="3218" spans="1:4" s="30" customFormat="1" x14ac:dyDescent="0.2">
      <c r="A3218" s="48"/>
      <c r="B3218" s="79"/>
      <c r="C3218" s="67"/>
      <c r="D3218" s="67"/>
    </row>
    <row r="3219" spans="1:4" s="30" customFormat="1" x14ac:dyDescent="0.2">
      <c r="A3219" s="46">
        <v>410000</v>
      </c>
      <c r="B3219" s="47" t="s">
        <v>87</v>
      </c>
      <c r="C3219" s="45">
        <f>C3220+C3225+C3237</f>
        <v>1075000</v>
      </c>
      <c r="D3219" s="45">
        <f>D3220+D3225+D3237</f>
        <v>0</v>
      </c>
    </row>
    <row r="3220" spans="1:4" s="30" customFormat="1" x14ac:dyDescent="0.2">
      <c r="A3220" s="46">
        <v>411000</v>
      </c>
      <c r="B3220" s="47" t="s">
        <v>204</v>
      </c>
      <c r="C3220" s="45">
        <f t="shared" ref="C3220" si="825">SUM(C3221:C3224)</f>
        <v>944200</v>
      </c>
      <c r="D3220" s="45">
        <f t="shared" ref="D3220" si="826">SUM(D3221:D3224)</f>
        <v>0</v>
      </c>
    </row>
    <row r="3221" spans="1:4" s="30" customFormat="1" x14ac:dyDescent="0.2">
      <c r="A3221" s="48">
        <v>411100</v>
      </c>
      <c r="B3221" s="49" t="s">
        <v>88</v>
      </c>
      <c r="C3221" s="58">
        <v>870000</v>
      </c>
      <c r="D3221" s="58">
        <v>0</v>
      </c>
    </row>
    <row r="3222" spans="1:4" s="30" customFormat="1" x14ac:dyDescent="0.2">
      <c r="A3222" s="48">
        <v>411200</v>
      </c>
      <c r="B3222" s="49" t="s">
        <v>217</v>
      </c>
      <c r="C3222" s="58">
        <v>49600</v>
      </c>
      <c r="D3222" s="58">
        <v>0</v>
      </c>
    </row>
    <row r="3223" spans="1:4" s="30" customFormat="1" ht="40.5" x14ac:dyDescent="0.2">
      <c r="A3223" s="48">
        <v>411300</v>
      </c>
      <c r="B3223" s="49" t="s">
        <v>89</v>
      </c>
      <c r="C3223" s="58">
        <v>9600</v>
      </c>
      <c r="D3223" s="58">
        <v>0</v>
      </c>
    </row>
    <row r="3224" spans="1:4" s="30" customFormat="1" x14ac:dyDescent="0.2">
      <c r="A3224" s="48">
        <v>411400</v>
      </c>
      <c r="B3224" s="49" t="s">
        <v>90</v>
      </c>
      <c r="C3224" s="58">
        <v>15000</v>
      </c>
      <c r="D3224" s="58">
        <v>0</v>
      </c>
    </row>
    <row r="3225" spans="1:4" s="30" customFormat="1" x14ac:dyDescent="0.2">
      <c r="A3225" s="46">
        <v>412000</v>
      </c>
      <c r="B3225" s="51" t="s">
        <v>209</v>
      </c>
      <c r="C3225" s="45">
        <f>SUM(C3226:C3236)</f>
        <v>130300</v>
      </c>
      <c r="D3225" s="45">
        <f>SUM(D3226:D3236)</f>
        <v>0</v>
      </c>
    </row>
    <row r="3226" spans="1:4" s="30" customFormat="1" x14ac:dyDescent="0.2">
      <c r="A3226" s="48">
        <v>412200</v>
      </c>
      <c r="B3226" s="49" t="s">
        <v>218</v>
      </c>
      <c r="C3226" s="58">
        <v>86000</v>
      </c>
      <c r="D3226" s="58">
        <v>0</v>
      </c>
    </row>
    <row r="3227" spans="1:4" s="30" customFormat="1" x14ac:dyDescent="0.2">
      <c r="A3227" s="48">
        <v>412300</v>
      </c>
      <c r="B3227" s="49" t="s">
        <v>92</v>
      </c>
      <c r="C3227" s="58">
        <v>15000</v>
      </c>
      <c r="D3227" s="58">
        <v>0</v>
      </c>
    </row>
    <row r="3228" spans="1:4" s="30" customFormat="1" x14ac:dyDescent="0.2">
      <c r="A3228" s="48">
        <v>412500</v>
      </c>
      <c r="B3228" s="49" t="s">
        <v>94</v>
      </c>
      <c r="C3228" s="58">
        <v>4000</v>
      </c>
      <c r="D3228" s="58">
        <v>0</v>
      </c>
    </row>
    <row r="3229" spans="1:4" s="30" customFormat="1" x14ac:dyDescent="0.2">
      <c r="A3229" s="48">
        <v>412600</v>
      </c>
      <c r="B3229" s="49" t="s">
        <v>219</v>
      </c>
      <c r="C3229" s="58">
        <v>3999.9999999999995</v>
      </c>
      <c r="D3229" s="58">
        <v>0</v>
      </c>
    </row>
    <row r="3230" spans="1:4" s="30" customFormat="1" x14ac:dyDescent="0.2">
      <c r="A3230" s="48">
        <v>412700</v>
      </c>
      <c r="B3230" s="49" t="s">
        <v>206</v>
      </c>
      <c r="C3230" s="58">
        <v>15000</v>
      </c>
      <c r="D3230" s="58">
        <v>0</v>
      </c>
    </row>
    <row r="3231" spans="1:4" s="30" customFormat="1" x14ac:dyDescent="0.2">
      <c r="A3231" s="48">
        <v>412900</v>
      </c>
      <c r="B3231" s="53" t="s">
        <v>533</v>
      </c>
      <c r="C3231" s="58">
        <v>900</v>
      </c>
      <c r="D3231" s="58">
        <v>0</v>
      </c>
    </row>
    <row r="3232" spans="1:4" s="30" customFormat="1" x14ac:dyDescent="0.2">
      <c r="A3232" s="48">
        <v>412900</v>
      </c>
      <c r="B3232" s="53" t="s">
        <v>301</v>
      </c>
      <c r="C3232" s="58">
        <v>2000</v>
      </c>
      <c r="D3232" s="58">
        <v>0</v>
      </c>
    </row>
    <row r="3233" spans="1:4" s="30" customFormat="1" x14ac:dyDescent="0.2">
      <c r="A3233" s="48">
        <v>412900</v>
      </c>
      <c r="B3233" s="53" t="s">
        <v>319</v>
      </c>
      <c r="C3233" s="58">
        <v>1000</v>
      </c>
      <c r="D3233" s="58">
        <v>0</v>
      </c>
    </row>
    <row r="3234" spans="1:4" s="30" customFormat="1" x14ac:dyDescent="0.2">
      <c r="A3234" s="48">
        <v>412900</v>
      </c>
      <c r="B3234" s="53" t="s">
        <v>320</v>
      </c>
      <c r="C3234" s="58">
        <v>800</v>
      </c>
      <c r="D3234" s="58">
        <v>0</v>
      </c>
    </row>
    <row r="3235" spans="1:4" s="30" customFormat="1" x14ac:dyDescent="0.2">
      <c r="A3235" s="48">
        <v>412900</v>
      </c>
      <c r="B3235" s="53" t="s">
        <v>321</v>
      </c>
      <c r="C3235" s="58">
        <v>1500</v>
      </c>
      <c r="D3235" s="58">
        <v>0</v>
      </c>
    </row>
    <row r="3236" spans="1:4" s="30" customFormat="1" x14ac:dyDescent="0.2">
      <c r="A3236" s="48">
        <v>412900</v>
      </c>
      <c r="B3236" s="49" t="s">
        <v>303</v>
      </c>
      <c r="C3236" s="58">
        <v>100.00000000000001</v>
      </c>
      <c r="D3236" s="58">
        <v>0</v>
      </c>
    </row>
    <row r="3237" spans="1:4" s="55" customFormat="1" x14ac:dyDescent="0.2">
      <c r="A3237" s="46">
        <v>413000</v>
      </c>
      <c r="B3237" s="51" t="s">
        <v>210</v>
      </c>
      <c r="C3237" s="45">
        <f t="shared" ref="C3237" si="827">C3238</f>
        <v>500</v>
      </c>
      <c r="D3237" s="45">
        <f t="shared" ref="D3237" si="828">D3238</f>
        <v>0</v>
      </c>
    </row>
    <row r="3238" spans="1:4" s="30" customFormat="1" x14ac:dyDescent="0.2">
      <c r="A3238" s="48">
        <v>413900</v>
      </c>
      <c r="B3238" s="49" t="s">
        <v>99</v>
      </c>
      <c r="C3238" s="58">
        <v>500</v>
      </c>
      <c r="D3238" s="58">
        <v>0</v>
      </c>
    </row>
    <row r="3239" spans="1:4" s="30" customFormat="1" x14ac:dyDescent="0.2">
      <c r="A3239" s="46">
        <v>510000</v>
      </c>
      <c r="B3239" s="51" t="s">
        <v>153</v>
      </c>
      <c r="C3239" s="45">
        <f>C3240+0</f>
        <v>5000</v>
      </c>
      <c r="D3239" s="45">
        <f>D3240+0</f>
        <v>0</v>
      </c>
    </row>
    <row r="3240" spans="1:4" s="30" customFormat="1" x14ac:dyDescent="0.2">
      <c r="A3240" s="46">
        <v>511000</v>
      </c>
      <c r="B3240" s="51" t="s">
        <v>154</v>
      </c>
      <c r="C3240" s="45">
        <f>SUM(C3241:C3241)</f>
        <v>5000</v>
      </c>
      <c r="D3240" s="45">
        <f>SUM(D3241:D3241)</f>
        <v>0</v>
      </c>
    </row>
    <row r="3241" spans="1:4" s="30" customFormat="1" x14ac:dyDescent="0.2">
      <c r="A3241" s="48">
        <v>511300</v>
      </c>
      <c r="B3241" s="49" t="s">
        <v>157</v>
      </c>
      <c r="C3241" s="58">
        <v>5000</v>
      </c>
      <c r="D3241" s="58">
        <v>0</v>
      </c>
    </row>
    <row r="3242" spans="1:4" s="55" customFormat="1" x14ac:dyDescent="0.2">
      <c r="A3242" s="46">
        <v>630000</v>
      </c>
      <c r="B3242" s="51" t="s">
        <v>194</v>
      </c>
      <c r="C3242" s="45">
        <f>C3243+C3245</f>
        <v>20000</v>
      </c>
      <c r="D3242" s="45">
        <f>D3243+D3245</f>
        <v>1800000</v>
      </c>
    </row>
    <row r="3243" spans="1:4" s="55" customFormat="1" x14ac:dyDescent="0.2">
      <c r="A3243" s="46">
        <v>631000</v>
      </c>
      <c r="B3243" s="51" t="s">
        <v>126</v>
      </c>
      <c r="C3243" s="45">
        <f>0+C3244</f>
        <v>0</v>
      </c>
      <c r="D3243" s="45">
        <f>0+D3244</f>
        <v>1800000</v>
      </c>
    </row>
    <row r="3244" spans="1:4" s="30" customFormat="1" x14ac:dyDescent="0.2">
      <c r="A3244" s="56">
        <v>631200</v>
      </c>
      <c r="B3244" s="49" t="s">
        <v>197</v>
      </c>
      <c r="C3244" s="58">
        <v>0</v>
      </c>
      <c r="D3244" s="58">
        <v>1800000</v>
      </c>
    </row>
    <row r="3245" spans="1:4" s="55" customFormat="1" x14ac:dyDescent="0.2">
      <c r="A3245" s="46">
        <v>638000</v>
      </c>
      <c r="B3245" s="51" t="s">
        <v>127</v>
      </c>
      <c r="C3245" s="45">
        <f t="shared" ref="C3245" si="829">C3246</f>
        <v>20000</v>
      </c>
      <c r="D3245" s="45">
        <f t="shared" ref="D3245" si="830">D3246</f>
        <v>0</v>
      </c>
    </row>
    <row r="3246" spans="1:4" s="30" customFormat="1" x14ac:dyDescent="0.2">
      <c r="A3246" s="48">
        <v>638100</v>
      </c>
      <c r="B3246" s="49" t="s">
        <v>199</v>
      </c>
      <c r="C3246" s="58">
        <v>20000</v>
      </c>
      <c r="D3246" s="58">
        <v>0</v>
      </c>
    </row>
    <row r="3247" spans="1:4" s="30" customFormat="1" x14ac:dyDescent="0.2">
      <c r="A3247" s="89"/>
      <c r="B3247" s="83" t="s">
        <v>236</v>
      </c>
      <c r="C3247" s="87">
        <f>C3219+C3239+C3242</f>
        <v>1100000</v>
      </c>
      <c r="D3247" s="87">
        <f>D3219+D3239+D3242</f>
        <v>1800000</v>
      </c>
    </row>
    <row r="3248" spans="1:4" s="30" customFormat="1" x14ac:dyDescent="0.2">
      <c r="A3248" s="43"/>
      <c r="B3248" s="49"/>
      <c r="C3248" s="50"/>
      <c r="D3248" s="50"/>
    </row>
    <row r="3249" spans="1:4" s="30" customFormat="1" x14ac:dyDescent="0.2">
      <c r="A3249" s="43"/>
      <c r="B3249" s="44"/>
      <c r="C3249" s="67"/>
      <c r="D3249" s="67"/>
    </row>
    <row r="3250" spans="1:4" s="30" customFormat="1" x14ac:dyDescent="0.2">
      <c r="A3250" s="48" t="s">
        <v>652</v>
      </c>
      <c r="B3250" s="51"/>
      <c r="C3250" s="50"/>
      <c r="D3250" s="50"/>
    </row>
    <row r="3251" spans="1:4" s="30" customFormat="1" x14ac:dyDescent="0.2">
      <c r="A3251" s="48" t="s">
        <v>249</v>
      </c>
      <c r="B3251" s="51"/>
      <c r="C3251" s="50"/>
      <c r="D3251" s="50"/>
    </row>
    <row r="3252" spans="1:4" s="30" customFormat="1" x14ac:dyDescent="0.2">
      <c r="A3252" s="48" t="s">
        <v>419</v>
      </c>
      <c r="B3252" s="51"/>
      <c r="C3252" s="50"/>
      <c r="D3252" s="50"/>
    </row>
    <row r="3253" spans="1:4" s="30" customFormat="1" x14ac:dyDescent="0.2">
      <c r="A3253" s="48" t="s">
        <v>532</v>
      </c>
      <c r="B3253" s="51"/>
      <c r="C3253" s="50"/>
      <c r="D3253" s="50"/>
    </row>
    <row r="3254" spans="1:4" s="30" customFormat="1" x14ac:dyDescent="0.2">
      <c r="A3254" s="48"/>
      <c r="B3254" s="79"/>
      <c r="C3254" s="67"/>
      <c r="D3254" s="67"/>
    </row>
    <row r="3255" spans="1:4" s="30" customFormat="1" x14ac:dyDescent="0.2">
      <c r="A3255" s="46">
        <v>410000</v>
      </c>
      <c r="B3255" s="47" t="s">
        <v>87</v>
      </c>
      <c r="C3255" s="45">
        <f t="shared" ref="C3255" si="831">C3256+C3261</f>
        <v>963000</v>
      </c>
      <c r="D3255" s="45">
        <f t="shared" ref="D3255" si="832">D3256+D3261</f>
        <v>0</v>
      </c>
    </row>
    <row r="3256" spans="1:4" s="30" customFormat="1" x14ac:dyDescent="0.2">
      <c r="A3256" s="46">
        <v>411000</v>
      </c>
      <c r="B3256" s="47" t="s">
        <v>204</v>
      </c>
      <c r="C3256" s="45">
        <f t="shared" ref="C3256" si="833">SUM(C3257:C3260)</f>
        <v>840000</v>
      </c>
      <c r="D3256" s="45">
        <f t="shared" ref="D3256" si="834">SUM(D3257:D3260)</f>
        <v>0</v>
      </c>
    </row>
    <row r="3257" spans="1:4" s="30" customFormat="1" x14ac:dyDescent="0.2">
      <c r="A3257" s="48">
        <v>411100</v>
      </c>
      <c r="B3257" s="49" t="s">
        <v>88</v>
      </c>
      <c r="C3257" s="58">
        <v>800000</v>
      </c>
      <c r="D3257" s="58">
        <v>0</v>
      </c>
    </row>
    <row r="3258" spans="1:4" s="30" customFormat="1" x14ac:dyDescent="0.2">
      <c r="A3258" s="48">
        <v>411200</v>
      </c>
      <c r="B3258" s="49" t="s">
        <v>217</v>
      </c>
      <c r="C3258" s="58">
        <v>20000</v>
      </c>
      <c r="D3258" s="58">
        <v>0</v>
      </c>
    </row>
    <row r="3259" spans="1:4" s="30" customFormat="1" ht="40.5" x14ac:dyDescent="0.2">
      <c r="A3259" s="48">
        <v>411300</v>
      </c>
      <c r="B3259" s="49" t="s">
        <v>89</v>
      </c>
      <c r="C3259" s="58">
        <v>10000</v>
      </c>
      <c r="D3259" s="58">
        <v>0</v>
      </c>
    </row>
    <row r="3260" spans="1:4" s="30" customFormat="1" x14ac:dyDescent="0.2">
      <c r="A3260" s="48">
        <v>411400</v>
      </c>
      <c r="B3260" s="49" t="s">
        <v>90</v>
      </c>
      <c r="C3260" s="58">
        <v>10000</v>
      </c>
      <c r="D3260" s="58">
        <v>0</v>
      </c>
    </row>
    <row r="3261" spans="1:4" s="30" customFormat="1" x14ac:dyDescent="0.2">
      <c r="A3261" s="46">
        <v>412000</v>
      </c>
      <c r="B3261" s="51" t="s">
        <v>209</v>
      </c>
      <c r="C3261" s="45">
        <f>SUM(C3262:C3271)</f>
        <v>123000</v>
      </c>
      <c r="D3261" s="45">
        <f>SUM(D3262:D3271)</f>
        <v>0</v>
      </c>
    </row>
    <row r="3262" spans="1:4" s="30" customFormat="1" x14ac:dyDescent="0.2">
      <c r="A3262" s="48">
        <v>412200</v>
      </c>
      <c r="B3262" s="49" t="s">
        <v>218</v>
      </c>
      <c r="C3262" s="58">
        <v>69000</v>
      </c>
      <c r="D3262" s="58">
        <v>0</v>
      </c>
    </row>
    <row r="3263" spans="1:4" s="30" customFormat="1" x14ac:dyDescent="0.2">
      <c r="A3263" s="48">
        <v>412300</v>
      </c>
      <c r="B3263" s="49" t="s">
        <v>92</v>
      </c>
      <c r="C3263" s="58">
        <v>20000</v>
      </c>
      <c r="D3263" s="58">
        <v>0</v>
      </c>
    </row>
    <row r="3264" spans="1:4" s="30" customFormat="1" x14ac:dyDescent="0.2">
      <c r="A3264" s="48">
        <v>412500</v>
      </c>
      <c r="B3264" s="49" t="s">
        <v>94</v>
      </c>
      <c r="C3264" s="58">
        <v>4000</v>
      </c>
      <c r="D3264" s="58">
        <v>0</v>
      </c>
    </row>
    <row r="3265" spans="1:4" s="30" customFormat="1" x14ac:dyDescent="0.2">
      <c r="A3265" s="48">
        <v>412600</v>
      </c>
      <c r="B3265" s="49" t="s">
        <v>219</v>
      </c>
      <c r="C3265" s="58">
        <v>10000</v>
      </c>
      <c r="D3265" s="58">
        <v>0</v>
      </c>
    </row>
    <row r="3266" spans="1:4" s="30" customFormat="1" x14ac:dyDescent="0.2">
      <c r="A3266" s="48">
        <v>412700</v>
      </c>
      <c r="B3266" s="49" t="s">
        <v>206</v>
      </c>
      <c r="C3266" s="58">
        <v>7200</v>
      </c>
      <c r="D3266" s="58">
        <v>0</v>
      </c>
    </row>
    <row r="3267" spans="1:4" s="30" customFormat="1" x14ac:dyDescent="0.2">
      <c r="A3267" s="48">
        <v>412900</v>
      </c>
      <c r="B3267" s="49" t="s">
        <v>533</v>
      </c>
      <c r="C3267" s="58">
        <v>1500</v>
      </c>
      <c r="D3267" s="58">
        <v>0</v>
      </c>
    </row>
    <row r="3268" spans="1:4" s="30" customFormat="1" x14ac:dyDescent="0.2">
      <c r="A3268" s="48">
        <v>412900</v>
      </c>
      <c r="B3268" s="53" t="s">
        <v>301</v>
      </c>
      <c r="C3268" s="58">
        <v>5000</v>
      </c>
      <c r="D3268" s="58">
        <v>0</v>
      </c>
    </row>
    <row r="3269" spans="1:4" s="30" customFormat="1" x14ac:dyDescent="0.2">
      <c r="A3269" s="48">
        <v>412900</v>
      </c>
      <c r="B3269" s="53" t="s">
        <v>319</v>
      </c>
      <c r="C3269" s="58">
        <v>1000</v>
      </c>
      <c r="D3269" s="58">
        <v>0</v>
      </c>
    </row>
    <row r="3270" spans="1:4" s="30" customFormat="1" x14ac:dyDescent="0.2">
      <c r="A3270" s="48">
        <v>412900</v>
      </c>
      <c r="B3270" s="53" t="s">
        <v>320</v>
      </c>
      <c r="C3270" s="58">
        <v>3500</v>
      </c>
      <c r="D3270" s="58">
        <v>0</v>
      </c>
    </row>
    <row r="3271" spans="1:4" s="30" customFormat="1" x14ac:dyDescent="0.2">
      <c r="A3271" s="48">
        <v>412900</v>
      </c>
      <c r="B3271" s="53" t="s">
        <v>321</v>
      </c>
      <c r="C3271" s="58">
        <v>1800</v>
      </c>
      <c r="D3271" s="58">
        <v>0</v>
      </c>
    </row>
    <row r="3272" spans="1:4" s="30" customFormat="1" x14ac:dyDescent="0.2">
      <c r="A3272" s="46">
        <v>510000</v>
      </c>
      <c r="B3272" s="51" t="s">
        <v>153</v>
      </c>
      <c r="C3272" s="45">
        <f>C3273+0+0</f>
        <v>5000</v>
      </c>
      <c r="D3272" s="45">
        <f>D3273+0+0</f>
        <v>0</v>
      </c>
    </row>
    <row r="3273" spans="1:4" s="30" customFormat="1" x14ac:dyDescent="0.2">
      <c r="A3273" s="46">
        <v>511000</v>
      </c>
      <c r="B3273" s="51" t="s">
        <v>154</v>
      </c>
      <c r="C3273" s="45">
        <f t="shared" ref="C3273" si="835">SUM(C3274:C3274)</f>
        <v>5000</v>
      </c>
      <c r="D3273" s="45">
        <f t="shared" ref="D3273" si="836">SUM(D3274:D3274)</f>
        <v>0</v>
      </c>
    </row>
    <row r="3274" spans="1:4" s="30" customFormat="1" x14ac:dyDescent="0.2">
      <c r="A3274" s="48">
        <v>511300</v>
      </c>
      <c r="B3274" s="49" t="s">
        <v>157</v>
      </c>
      <c r="C3274" s="58">
        <v>5000</v>
      </c>
      <c r="D3274" s="58">
        <v>0</v>
      </c>
    </row>
    <row r="3275" spans="1:4" s="55" customFormat="1" x14ac:dyDescent="0.2">
      <c r="A3275" s="46">
        <v>630000</v>
      </c>
      <c r="B3275" s="51" t="s">
        <v>194</v>
      </c>
      <c r="C3275" s="45">
        <f>C3276+0</f>
        <v>0</v>
      </c>
      <c r="D3275" s="45">
        <f>D3276+0</f>
        <v>40575800</v>
      </c>
    </row>
    <row r="3276" spans="1:4" s="55" customFormat="1" x14ac:dyDescent="0.2">
      <c r="A3276" s="46">
        <v>631000</v>
      </c>
      <c r="B3276" s="51" t="s">
        <v>126</v>
      </c>
      <c r="C3276" s="45">
        <f>0+C3277</f>
        <v>0</v>
      </c>
      <c r="D3276" s="45">
        <f>0+D3277</f>
        <v>40575800</v>
      </c>
    </row>
    <row r="3277" spans="1:4" s="30" customFormat="1" x14ac:dyDescent="0.2">
      <c r="A3277" s="56">
        <v>631200</v>
      </c>
      <c r="B3277" s="49" t="s">
        <v>197</v>
      </c>
      <c r="C3277" s="58">
        <v>0</v>
      </c>
      <c r="D3277" s="58">
        <v>40575800</v>
      </c>
    </row>
    <row r="3278" spans="1:4" s="30" customFormat="1" x14ac:dyDescent="0.2">
      <c r="A3278" s="89"/>
      <c r="B3278" s="83" t="s">
        <v>236</v>
      </c>
      <c r="C3278" s="87">
        <f>C3255+C3272+C3275</f>
        <v>968000</v>
      </c>
      <c r="D3278" s="87">
        <f>D3255+D3272+D3275</f>
        <v>40575800</v>
      </c>
    </row>
    <row r="3279" spans="1:4" s="30" customFormat="1" x14ac:dyDescent="0.2">
      <c r="A3279" s="43"/>
      <c r="B3279" s="49"/>
      <c r="C3279" s="50"/>
      <c r="D3279" s="50"/>
    </row>
    <row r="3280" spans="1:4" s="30" customFormat="1" x14ac:dyDescent="0.2">
      <c r="A3280" s="43"/>
      <c r="B3280" s="44"/>
      <c r="C3280" s="67"/>
      <c r="D3280" s="67"/>
    </row>
    <row r="3281" spans="1:4" s="30" customFormat="1" x14ac:dyDescent="0.2">
      <c r="A3281" s="48" t="s">
        <v>653</v>
      </c>
      <c r="B3281" s="51"/>
      <c r="C3281" s="50"/>
      <c r="D3281" s="50"/>
    </row>
    <row r="3282" spans="1:4" s="30" customFormat="1" x14ac:dyDescent="0.2">
      <c r="A3282" s="48" t="s">
        <v>249</v>
      </c>
      <c r="B3282" s="51"/>
      <c r="C3282" s="50"/>
      <c r="D3282" s="50"/>
    </row>
    <row r="3283" spans="1:4" s="30" customFormat="1" x14ac:dyDescent="0.2">
      <c r="A3283" s="48" t="s">
        <v>420</v>
      </c>
      <c r="B3283" s="51"/>
      <c r="C3283" s="50"/>
      <c r="D3283" s="50"/>
    </row>
    <row r="3284" spans="1:4" s="30" customFormat="1" x14ac:dyDescent="0.2">
      <c r="A3284" s="48" t="s">
        <v>532</v>
      </c>
      <c r="B3284" s="51"/>
      <c r="C3284" s="50"/>
      <c r="D3284" s="50"/>
    </row>
    <row r="3285" spans="1:4" s="30" customFormat="1" x14ac:dyDescent="0.2">
      <c r="A3285" s="48"/>
      <c r="B3285" s="79"/>
      <c r="C3285" s="67"/>
      <c r="D3285" s="67"/>
    </row>
    <row r="3286" spans="1:4" s="30" customFormat="1" x14ac:dyDescent="0.2">
      <c r="A3286" s="46">
        <v>410000</v>
      </c>
      <c r="B3286" s="47" t="s">
        <v>87</v>
      </c>
      <c r="C3286" s="45">
        <f t="shared" ref="C3286" si="837">C3287+C3292</f>
        <v>1164400</v>
      </c>
      <c r="D3286" s="45">
        <f t="shared" ref="D3286" si="838">D3287+D3292</f>
        <v>0</v>
      </c>
    </row>
    <row r="3287" spans="1:4" s="30" customFormat="1" x14ac:dyDescent="0.2">
      <c r="A3287" s="46">
        <v>411000</v>
      </c>
      <c r="B3287" s="47" t="s">
        <v>204</v>
      </c>
      <c r="C3287" s="45">
        <f t="shared" ref="C3287" si="839">SUM(C3288:C3291)</f>
        <v>1059200</v>
      </c>
      <c r="D3287" s="45">
        <f t="shared" ref="D3287" si="840">SUM(D3288:D3291)</f>
        <v>0</v>
      </c>
    </row>
    <row r="3288" spans="1:4" s="30" customFormat="1" x14ac:dyDescent="0.2">
      <c r="A3288" s="48">
        <v>411100</v>
      </c>
      <c r="B3288" s="49" t="s">
        <v>88</v>
      </c>
      <c r="C3288" s="58">
        <v>985000</v>
      </c>
      <c r="D3288" s="58">
        <v>0</v>
      </c>
    </row>
    <row r="3289" spans="1:4" s="30" customFormat="1" x14ac:dyDescent="0.2">
      <c r="A3289" s="48">
        <v>411200</v>
      </c>
      <c r="B3289" s="49" t="s">
        <v>217</v>
      </c>
      <c r="C3289" s="58">
        <v>37000</v>
      </c>
      <c r="D3289" s="58">
        <v>0</v>
      </c>
    </row>
    <row r="3290" spans="1:4" s="30" customFormat="1" ht="40.5" x14ac:dyDescent="0.2">
      <c r="A3290" s="48">
        <v>411300</v>
      </c>
      <c r="B3290" s="49" t="s">
        <v>89</v>
      </c>
      <c r="C3290" s="58">
        <v>20400</v>
      </c>
      <c r="D3290" s="58">
        <v>0</v>
      </c>
    </row>
    <row r="3291" spans="1:4" s="30" customFormat="1" x14ac:dyDescent="0.2">
      <c r="A3291" s="48">
        <v>411400</v>
      </c>
      <c r="B3291" s="49" t="s">
        <v>90</v>
      </c>
      <c r="C3291" s="58">
        <v>16800</v>
      </c>
      <c r="D3291" s="58">
        <v>0</v>
      </c>
    </row>
    <row r="3292" spans="1:4" s="30" customFormat="1" x14ac:dyDescent="0.2">
      <c r="A3292" s="46">
        <v>412000</v>
      </c>
      <c r="B3292" s="51" t="s">
        <v>209</v>
      </c>
      <c r="C3292" s="45">
        <f>SUM(C3293:C3301)</f>
        <v>105200</v>
      </c>
      <c r="D3292" s="45">
        <f>SUM(D3293:D3301)</f>
        <v>0</v>
      </c>
    </row>
    <row r="3293" spans="1:4" s="30" customFormat="1" x14ac:dyDescent="0.2">
      <c r="A3293" s="48">
        <v>412200</v>
      </c>
      <c r="B3293" s="49" t="s">
        <v>218</v>
      </c>
      <c r="C3293" s="58">
        <v>50000</v>
      </c>
      <c r="D3293" s="58">
        <v>0</v>
      </c>
    </row>
    <row r="3294" spans="1:4" s="30" customFormat="1" x14ac:dyDescent="0.2">
      <c r="A3294" s="48">
        <v>412300</v>
      </c>
      <c r="B3294" s="49" t="s">
        <v>92</v>
      </c>
      <c r="C3294" s="58">
        <v>13000</v>
      </c>
      <c r="D3294" s="58">
        <v>0</v>
      </c>
    </row>
    <row r="3295" spans="1:4" s="30" customFormat="1" x14ac:dyDescent="0.2">
      <c r="A3295" s="48">
        <v>412500</v>
      </c>
      <c r="B3295" s="49" t="s">
        <v>94</v>
      </c>
      <c r="C3295" s="58">
        <v>5000</v>
      </c>
      <c r="D3295" s="58">
        <v>0</v>
      </c>
    </row>
    <row r="3296" spans="1:4" s="30" customFormat="1" x14ac:dyDescent="0.2">
      <c r="A3296" s="48">
        <v>412600</v>
      </c>
      <c r="B3296" s="49" t="s">
        <v>219</v>
      </c>
      <c r="C3296" s="58">
        <v>6500</v>
      </c>
      <c r="D3296" s="58">
        <v>0</v>
      </c>
    </row>
    <row r="3297" spans="1:4" s="30" customFormat="1" x14ac:dyDescent="0.2">
      <c r="A3297" s="48">
        <v>412700</v>
      </c>
      <c r="B3297" s="49" t="s">
        <v>206</v>
      </c>
      <c r="C3297" s="58">
        <v>26000</v>
      </c>
      <c r="D3297" s="58">
        <v>0</v>
      </c>
    </row>
    <row r="3298" spans="1:4" s="30" customFormat="1" x14ac:dyDescent="0.2">
      <c r="A3298" s="48">
        <v>412900</v>
      </c>
      <c r="B3298" s="53" t="s">
        <v>301</v>
      </c>
      <c r="C3298" s="58">
        <v>1200</v>
      </c>
      <c r="D3298" s="58">
        <v>0</v>
      </c>
    </row>
    <row r="3299" spans="1:4" s="30" customFormat="1" x14ac:dyDescent="0.2">
      <c r="A3299" s="48">
        <v>412900</v>
      </c>
      <c r="B3299" s="53" t="s">
        <v>319</v>
      </c>
      <c r="C3299" s="58">
        <v>500</v>
      </c>
      <c r="D3299" s="58">
        <v>0</v>
      </c>
    </row>
    <row r="3300" spans="1:4" s="30" customFormat="1" x14ac:dyDescent="0.2">
      <c r="A3300" s="48">
        <v>412900</v>
      </c>
      <c r="B3300" s="53" t="s">
        <v>320</v>
      </c>
      <c r="C3300" s="58">
        <v>1000</v>
      </c>
      <c r="D3300" s="58">
        <v>0</v>
      </c>
    </row>
    <row r="3301" spans="1:4" s="30" customFormat="1" x14ac:dyDescent="0.2">
      <c r="A3301" s="48">
        <v>412900</v>
      </c>
      <c r="B3301" s="53" t="s">
        <v>321</v>
      </c>
      <c r="C3301" s="58">
        <v>2000</v>
      </c>
      <c r="D3301" s="58">
        <v>0</v>
      </c>
    </row>
    <row r="3302" spans="1:4" s="55" customFormat="1" x14ac:dyDescent="0.2">
      <c r="A3302" s="46">
        <v>510000</v>
      </c>
      <c r="B3302" s="51" t="s">
        <v>153</v>
      </c>
      <c r="C3302" s="45">
        <f>C3303+0</f>
        <v>5000</v>
      </c>
      <c r="D3302" s="45">
        <f>D3303+0</f>
        <v>0</v>
      </c>
    </row>
    <row r="3303" spans="1:4" s="55" customFormat="1" x14ac:dyDescent="0.2">
      <c r="A3303" s="46">
        <v>511000</v>
      </c>
      <c r="B3303" s="51" t="s">
        <v>154</v>
      </c>
      <c r="C3303" s="45">
        <f t="shared" ref="C3303" si="841">C3304</f>
        <v>5000</v>
      </c>
      <c r="D3303" s="45">
        <f t="shared" ref="D3303" si="842">D3304</f>
        <v>0</v>
      </c>
    </row>
    <row r="3304" spans="1:4" s="30" customFormat="1" x14ac:dyDescent="0.2">
      <c r="A3304" s="48">
        <v>511300</v>
      </c>
      <c r="B3304" s="49" t="s">
        <v>157</v>
      </c>
      <c r="C3304" s="58">
        <v>5000</v>
      </c>
      <c r="D3304" s="58">
        <v>0</v>
      </c>
    </row>
    <row r="3305" spans="1:4" s="55" customFormat="1" x14ac:dyDescent="0.2">
      <c r="A3305" s="46">
        <v>630000</v>
      </c>
      <c r="B3305" s="51" t="s">
        <v>194</v>
      </c>
      <c r="C3305" s="45">
        <f>C3306+C3308</f>
        <v>25100</v>
      </c>
      <c r="D3305" s="45">
        <f>D3306+D3308</f>
        <v>9950000</v>
      </c>
    </row>
    <row r="3306" spans="1:4" s="55" customFormat="1" x14ac:dyDescent="0.2">
      <c r="A3306" s="46">
        <v>631000</v>
      </c>
      <c r="B3306" s="51" t="s">
        <v>126</v>
      </c>
      <c r="C3306" s="45">
        <f>0+C3307</f>
        <v>0</v>
      </c>
      <c r="D3306" s="45">
        <f>0+D3307</f>
        <v>9950000</v>
      </c>
    </row>
    <row r="3307" spans="1:4" s="30" customFormat="1" x14ac:dyDescent="0.2">
      <c r="A3307" s="56">
        <v>631200</v>
      </c>
      <c r="B3307" s="49" t="s">
        <v>197</v>
      </c>
      <c r="C3307" s="58">
        <v>0</v>
      </c>
      <c r="D3307" s="58">
        <v>9950000</v>
      </c>
    </row>
    <row r="3308" spans="1:4" s="55" customFormat="1" x14ac:dyDescent="0.2">
      <c r="A3308" s="46">
        <v>638000</v>
      </c>
      <c r="B3308" s="51" t="s">
        <v>127</v>
      </c>
      <c r="C3308" s="45">
        <f t="shared" ref="C3308" si="843">C3309</f>
        <v>25100</v>
      </c>
      <c r="D3308" s="45">
        <f t="shared" ref="D3308" si="844">D3309</f>
        <v>0</v>
      </c>
    </row>
    <row r="3309" spans="1:4" s="30" customFormat="1" x14ac:dyDescent="0.2">
      <c r="A3309" s="48">
        <v>638100</v>
      </c>
      <c r="B3309" s="49" t="s">
        <v>199</v>
      </c>
      <c r="C3309" s="58">
        <v>25100</v>
      </c>
      <c r="D3309" s="58">
        <v>0</v>
      </c>
    </row>
    <row r="3310" spans="1:4" s="30" customFormat="1" x14ac:dyDescent="0.2">
      <c r="A3310" s="89"/>
      <c r="B3310" s="83" t="s">
        <v>236</v>
      </c>
      <c r="C3310" s="87">
        <f>C3286+C3302+C3305</f>
        <v>1194500</v>
      </c>
      <c r="D3310" s="87">
        <f>D3286+D3302+D3305</f>
        <v>9950000</v>
      </c>
    </row>
    <row r="3311" spans="1:4" s="30" customFormat="1" x14ac:dyDescent="0.2">
      <c r="A3311" s="43"/>
      <c r="B3311" s="49"/>
      <c r="C3311" s="50"/>
      <c r="D3311" s="50"/>
    </row>
    <row r="3312" spans="1:4" s="30" customFormat="1" x14ac:dyDescent="0.2">
      <c r="A3312" s="43"/>
      <c r="B3312" s="44"/>
      <c r="C3312" s="67"/>
      <c r="D3312" s="67"/>
    </row>
    <row r="3313" spans="1:4" s="30" customFormat="1" x14ac:dyDescent="0.2">
      <c r="A3313" s="48" t="s">
        <v>654</v>
      </c>
      <c r="B3313" s="51"/>
      <c r="C3313" s="50"/>
      <c r="D3313" s="50"/>
    </row>
    <row r="3314" spans="1:4" s="30" customFormat="1" x14ac:dyDescent="0.2">
      <c r="A3314" s="48" t="s">
        <v>249</v>
      </c>
      <c r="B3314" s="51"/>
      <c r="C3314" s="50"/>
      <c r="D3314" s="50"/>
    </row>
    <row r="3315" spans="1:4" s="30" customFormat="1" x14ac:dyDescent="0.2">
      <c r="A3315" s="48" t="s">
        <v>421</v>
      </c>
      <c r="B3315" s="51"/>
      <c r="C3315" s="50"/>
      <c r="D3315" s="50"/>
    </row>
    <row r="3316" spans="1:4" s="30" customFormat="1" x14ac:dyDescent="0.2">
      <c r="A3316" s="48" t="s">
        <v>532</v>
      </c>
      <c r="B3316" s="51"/>
      <c r="C3316" s="50"/>
      <c r="D3316" s="50"/>
    </row>
    <row r="3317" spans="1:4" s="30" customFormat="1" x14ac:dyDescent="0.2">
      <c r="A3317" s="48"/>
      <c r="B3317" s="79"/>
      <c r="C3317" s="67"/>
      <c r="D3317" s="67"/>
    </row>
    <row r="3318" spans="1:4" s="30" customFormat="1" x14ac:dyDescent="0.2">
      <c r="A3318" s="46">
        <v>410000</v>
      </c>
      <c r="B3318" s="47" t="s">
        <v>87</v>
      </c>
      <c r="C3318" s="45">
        <f t="shared" ref="C3318" si="845">C3319+C3324</f>
        <v>835399.99999999965</v>
      </c>
      <c r="D3318" s="45">
        <f t="shared" ref="D3318" si="846">D3319+D3324</f>
        <v>0</v>
      </c>
    </row>
    <row r="3319" spans="1:4" s="30" customFormat="1" x14ac:dyDescent="0.2">
      <c r="A3319" s="46">
        <v>411000</v>
      </c>
      <c r="B3319" s="47" t="s">
        <v>204</v>
      </c>
      <c r="C3319" s="45">
        <f t="shared" ref="C3319" si="847">SUM(C3320:C3323)</f>
        <v>755399.99999999965</v>
      </c>
      <c r="D3319" s="45">
        <f t="shared" ref="D3319" si="848">SUM(D3320:D3323)</f>
        <v>0</v>
      </c>
    </row>
    <row r="3320" spans="1:4" s="30" customFormat="1" x14ac:dyDescent="0.2">
      <c r="A3320" s="48">
        <v>411100</v>
      </c>
      <c r="B3320" s="49" t="s">
        <v>88</v>
      </c>
      <c r="C3320" s="58">
        <v>689999.99999999965</v>
      </c>
      <c r="D3320" s="58">
        <v>0</v>
      </c>
    </row>
    <row r="3321" spans="1:4" s="30" customFormat="1" x14ac:dyDescent="0.2">
      <c r="A3321" s="48">
        <v>411200</v>
      </c>
      <c r="B3321" s="49" t="s">
        <v>217</v>
      </c>
      <c r="C3321" s="58">
        <v>25400</v>
      </c>
      <c r="D3321" s="58">
        <v>0</v>
      </c>
    </row>
    <row r="3322" spans="1:4" s="30" customFormat="1" ht="40.5" x14ac:dyDescent="0.2">
      <c r="A3322" s="48">
        <v>411300</v>
      </c>
      <c r="B3322" s="49" t="s">
        <v>89</v>
      </c>
      <c r="C3322" s="58">
        <v>35000</v>
      </c>
      <c r="D3322" s="58">
        <v>0</v>
      </c>
    </row>
    <row r="3323" spans="1:4" s="30" customFormat="1" x14ac:dyDescent="0.2">
      <c r="A3323" s="48">
        <v>411400</v>
      </c>
      <c r="B3323" s="49" t="s">
        <v>90</v>
      </c>
      <c r="C3323" s="58">
        <v>5000</v>
      </c>
      <c r="D3323" s="58">
        <v>0</v>
      </c>
    </row>
    <row r="3324" spans="1:4" s="30" customFormat="1" x14ac:dyDescent="0.2">
      <c r="A3324" s="46">
        <v>412000</v>
      </c>
      <c r="B3324" s="51" t="s">
        <v>209</v>
      </c>
      <c r="C3324" s="45">
        <f>SUM(C3325:C3334)</f>
        <v>80000</v>
      </c>
      <c r="D3324" s="45">
        <f>SUM(D3325:D3334)</f>
        <v>0</v>
      </c>
    </row>
    <row r="3325" spans="1:4" s="30" customFormat="1" x14ac:dyDescent="0.2">
      <c r="A3325" s="48">
        <v>412200</v>
      </c>
      <c r="B3325" s="49" t="s">
        <v>218</v>
      </c>
      <c r="C3325" s="58">
        <v>45000</v>
      </c>
      <c r="D3325" s="58">
        <v>0</v>
      </c>
    </row>
    <row r="3326" spans="1:4" s="30" customFormat="1" x14ac:dyDescent="0.2">
      <c r="A3326" s="48">
        <v>412300</v>
      </c>
      <c r="B3326" s="49" t="s">
        <v>92</v>
      </c>
      <c r="C3326" s="58">
        <v>7500</v>
      </c>
      <c r="D3326" s="58">
        <v>0</v>
      </c>
    </row>
    <row r="3327" spans="1:4" s="30" customFormat="1" x14ac:dyDescent="0.2">
      <c r="A3327" s="48">
        <v>412500</v>
      </c>
      <c r="B3327" s="49" t="s">
        <v>94</v>
      </c>
      <c r="C3327" s="58">
        <v>4000</v>
      </c>
      <c r="D3327" s="58">
        <v>0</v>
      </c>
    </row>
    <row r="3328" spans="1:4" s="30" customFormat="1" x14ac:dyDescent="0.2">
      <c r="A3328" s="48">
        <v>412600</v>
      </c>
      <c r="B3328" s="49" t="s">
        <v>219</v>
      </c>
      <c r="C3328" s="58">
        <v>7999.9999999999991</v>
      </c>
      <c r="D3328" s="58">
        <v>0</v>
      </c>
    </row>
    <row r="3329" spans="1:4" s="30" customFormat="1" x14ac:dyDescent="0.2">
      <c r="A3329" s="48">
        <v>412700</v>
      </c>
      <c r="B3329" s="49" t="s">
        <v>206</v>
      </c>
      <c r="C3329" s="58">
        <v>6500</v>
      </c>
      <c r="D3329" s="58">
        <v>0</v>
      </c>
    </row>
    <row r="3330" spans="1:4" s="30" customFormat="1" x14ac:dyDescent="0.2">
      <c r="A3330" s="48">
        <v>412900</v>
      </c>
      <c r="B3330" s="53" t="s">
        <v>533</v>
      </c>
      <c r="C3330" s="58">
        <v>2000</v>
      </c>
      <c r="D3330" s="58">
        <v>0</v>
      </c>
    </row>
    <row r="3331" spans="1:4" s="30" customFormat="1" x14ac:dyDescent="0.2">
      <c r="A3331" s="48">
        <v>412900</v>
      </c>
      <c r="B3331" s="53" t="s">
        <v>301</v>
      </c>
      <c r="C3331" s="58">
        <v>1500</v>
      </c>
      <c r="D3331" s="58">
        <v>0</v>
      </c>
    </row>
    <row r="3332" spans="1:4" s="30" customFormat="1" x14ac:dyDescent="0.2">
      <c r="A3332" s="48">
        <v>412900</v>
      </c>
      <c r="B3332" s="53" t="s">
        <v>320</v>
      </c>
      <c r="C3332" s="58">
        <v>200</v>
      </c>
      <c r="D3332" s="58">
        <v>0</v>
      </c>
    </row>
    <row r="3333" spans="1:4" s="30" customFormat="1" x14ac:dyDescent="0.2">
      <c r="A3333" s="48">
        <v>412900</v>
      </c>
      <c r="B3333" s="53" t="s">
        <v>321</v>
      </c>
      <c r="C3333" s="58">
        <v>1600</v>
      </c>
      <c r="D3333" s="58">
        <v>0</v>
      </c>
    </row>
    <row r="3334" spans="1:4" s="30" customFormat="1" x14ac:dyDescent="0.2">
      <c r="A3334" s="48">
        <v>412900</v>
      </c>
      <c r="B3334" s="49" t="s">
        <v>303</v>
      </c>
      <c r="C3334" s="58">
        <v>3700</v>
      </c>
      <c r="D3334" s="58">
        <v>0</v>
      </c>
    </row>
    <row r="3335" spans="1:4" s="55" customFormat="1" x14ac:dyDescent="0.2">
      <c r="A3335" s="46">
        <v>510000</v>
      </c>
      <c r="B3335" s="51" t="s">
        <v>153</v>
      </c>
      <c r="C3335" s="45">
        <f t="shared" ref="C3335:D3336" si="849">C3336+0</f>
        <v>10000</v>
      </c>
      <c r="D3335" s="45">
        <f t="shared" si="849"/>
        <v>0</v>
      </c>
    </row>
    <row r="3336" spans="1:4" s="55" customFormat="1" x14ac:dyDescent="0.2">
      <c r="A3336" s="46">
        <v>511000</v>
      </c>
      <c r="B3336" s="51" t="s">
        <v>154</v>
      </c>
      <c r="C3336" s="45">
        <f t="shared" si="849"/>
        <v>10000</v>
      </c>
      <c r="D3336" s="45">
        <f t="shared" si="849"/>
        <v>0</v>
      </c>
    </row>
    <row r="3337" spans="1:4" s="30" customFormat="1" x14ac:dyDescent="0.2">
      <c r="A3337" s="48">
        <v>511300</v>
      </c>
      <c r="B3337" s="49" t="s">
        <v>157</v>
      </c>
      <c r="C3337" s="58">
        <v>10000</v>
      </c>
      <c r="D3337" s="58">
        <v>0</v>
      </c>
    </row>
    <row r="3338" spans="1:4" s="55" customFormat="1" x14ac:dyDescent="0.2">
      <c r="A3338" s="46">
        <v>630000</v>
      </c>
      <c r="B3338" s="51" t="s">
        <v>194</v>
      </c>
      <c r="C3338" s="45">
        <f>C3339+C3341</f>
        <v>17500</v>
      </c>
      <c r="D3338" s="45">
        <f>D3339+D3341</f>
        <v>1500000</v>
      </c>
    </row>
    <row r="3339" spans="1:4" s="55" customFormat="1" x14ac:dyDescent="0.2">
      <c r="A3339" s="46">
        <v>631000</v>
      </c>
      <c r="B3339" s="51" t="s">
        <v>126</v>
      </c>
      <c r="C3339" s="45">
        <f>0+C3340</f>
        <v>0</v>
      </c>
      <c r="D3339" s="45">
        <f>0+D3340</f>
        <v>1500000</v>
      </c>
    </row>
    <row r="3340" spans="1:4" s="30" customFormat="1" x14ac:dyDescent="0.2">
      <c r="A3340" s="56">
        <v>631200</v>
      </c>
      <c r="B3340" s="49" t="s">
        <v>197</v>
      </c>
      <c r="C3340" s="58">
        <v>0</v>
      </c>
      <c r="D3340" s="58">
        <v>1500000</v>
      </c>
    </row>
    <row r="3341" spans="1:4" s="55" customFormat="1" x14ac:dyDescent="0.2">
      <c r="A3341" s="46">
        <v>638000</v>
      </c>
      <c r="B3341" s="51" t="s">
        <v>127</v>
      </c>
      <c r="C3341" s="45">
        <f t="shared" ref="C3341" si="850">C3342</f>
        <v>17500</v>
      </c>
      <c r="D3341" s="45">
        <f t="shared" ref="D3341" si="851">D3342</f>
        <v>0</v>
      </c>
    </row>
    <row r="3342" spans="1:4" s="30" customFormat="1" x14ac:dyDescent="0.2">
      <c r="A3342" s="48">
        <v>638100</v>
      </c>
      <c r="B3342" s="49" t="s">
        <v>199</v>
      </c>
      <c r="C3342" s="58">
        <v>17500</v>
      </c>
      <c r="D3342" s="58">
        <v>0</v>
      </c>
    </row>
    <row r="3343" spans="1:4" s="30" customFormat="1" x14ac:dyDescent="0.2">
      <c r="A3343" s="89"/>
      <c r="B3343" s="83" t="s">
        <v>236</v>
      </c>
      <c r="C3343" s="87">
        <f>C3318+C3335+C3338</f>
        <v>862899.99999999965</v>
      </c>
      <c r="D3343" s="87">
        <f>D3318+D3335+D3338</f>
        <v>1500000</v>
      </c>
    </row>
    <row r="3344" spans="1:4" s="30" customFormat="1" x14ac:dyDescent="0.2">
      <c r="A3344" s="43"/>
      <c r="B3344" s="49"/>
      <c r="C3344" s="50"/>
      <c r="D3344" s="50"/>
    </row>
    <row r="3345" spans="1:4" s="30" customFormat="1" x14ac:dyDescent="0.2">
      <c r="A3345" s="43"/>
      <c r="B3345" s="49"/>
      <c r="C3345" s="50"/>
      <c r="D3345" s="50"/>
    </row>
    <row r="3346" spans="1:4" s="30" customFormat="1" x14ac:dyDescent="0.2">
      <c r="A3346" s="48" t="s">
        <v>655</v>
      </c>
      <c r="B3346" s="49"/>
      <c r="C3346" s="50"/>
      <c r="D3346" s="50"/>
    </row>
    <row r="3347" spans="1:4" s="30" customFormat="1" x14ac:dyDescent="0.2">
      <c r="A3347" s="48" t="s">
        <v>249</v>
      </c>
      <c r="B3347" s="49"/>
      <c r="C3347" s="50"/>
      <c r="D3347" s="50"/>
    </row>
    <row r="3348" spans="1:4" s="30" customFormat="1" x14ac:dyDescent="0.2">
      <c r="A3348" s="48" t="s">
        <v>422</v>
      </c>
      <c r="B3348" s="49"/>
      <c r="C3348" s="50"/>
      <c r="D3348" s="50"/>
    </row>
    <row r="3349" spans="1:4" s="30" customFormat="1" x14ac:dyDescent="0.2">
      <c r="A3349" s="48" t="s">
        <v>532</v>
      </c>
      <c r="B3349" s="49"/>
      <c r="C3349" s="50"/>
      <c r="D3349" s="50"/>
    </row>
    <row r="3350" spans="1:4" s="30" customFormat="1" x14ac:dyDescent="0.2">
      <c r="A3350" s="43"/>
      <c r="B3350" s="49"/>
      <c r="C3350" s="50"/>
      <c r="D3350" s="50"/>
    </row>
    <row r="3351" spans="1:4" s="30" customFormat="1" x14ac:dyDescent="0.2">
      <c r="A3351" s="46">
        <v>410000</v>
      </c>
      <c r="B3351" s="47" t="s">
        <v>87</v>
      </c>
      <c r="C3351" s="45">
        <f t="shared" ref="C3351" si="852">C3352+C3357</f>
        <v>853999.99869430147</v>
      </c>
      <c r="D3351" s="45">
        <f t="shared" ref="D3351" si="853">D3352+D3357</f>
        <v>0</v>
      </c>
    </row>
    <row r="3352" spans="1:4" s="30" customFormat="1" x14ac:dyDescent="0.2">
      <c r="A3352" s="46">
        <v>411000</v>
      </c>
      <c r="B3352" s="47" t="s">
        <v>204</v>
      </c>
      <c r="C3352" s="45">
        <f t="shared" ref="C3352" si="854">SUM(C3353:C3356)</f>
        <v>761299.99999999965</v>
      </c>
      <c r="D3352" s="45">
        <f t="shared" ref="D3352" si="855">SUM(D3353:D3356)</f>
        <v>0</v>
      </c>
    </row>
    <row r="3353" spans="1:4" s="30" customFormat="1" x14ac:dyDescent="0.2">
      <c r="A3353" s="48">
        <v>411100</v>
      </c>
      <c r="B3353" s="49" t="s">
        <v>88</v>
      </c>
      <c r="C3353" s="58">
        <v>699999.99999999965</v>
      </c>
      <c r="D3353" s="58">
        <v>0</v>
      </c>
    </row>
    <row r="3354" spans="1:4" s="30" customFormat="1" x14ac:dyDescent="0.2">
      <c r="A3354" s="48">
        <v>411200</v>
      </c>
      <c r="B3354" s="49" t="s">
        <v>217</v>
      </c>
      <c r="C3354" s="58">
        <v>24000</v>
      </c>
      <c r="D3354" s="58">
        <v>0</v>
      </c>
    </row>
    <row r="3355" spans="1:4" s="30" customFormat="1" ht="40.5" x14ac:dyDescent="0.2">
      <c r="A3355" s="48">
        <v>411300</v>
      </c>
      <c r="B3355" s="49" t="s">
        <v>89</v>
      </c>
      <c r="C3355" s="58">
        <v>31300</v>
      </c>
      <c r="D3355" s="58">
        <v>0</v>
      </c>
    </row>
    <row r="3356" spans="1:4" s="30" customFormat="1" x14ac:dyDescent="0.2">
      <c r="A3356" s="48">
        <v>411400</v>
      </c>
      <c r="B3356" s="49" t="s">
        <v>90</v>
      </c>
      <c r="C3356" s="58">
        <v>5999.9999999999982</v>
      </c>
      <c r="D3356" s="58">
        <v>0</v>
      </c>
    </row>
    <row r="3357" spans="1:4" s="30" customFormat="1" x14ac:dyDescent="0.2">
      <c r="A3357" s="46">
        <v>412000</v>
      </c>
      <c r="B3357" s="51" t="s">
        <v>209</v>
      </c>
      <c r="C3357" s="45">
        <f>SUM(C3358:C3367)</f>
        <v>92699.998694301859</v>
      </c>
      <c r="D3357" s="45">
        <f>SUM(D3358:D3367)</f>
        <v>0</v>
      </c>
    </row>
    <row r="3358" spans="1:4" s="30" customFormat="1" x14ac:dyDescent="0.2">
      <c r="A3358" s="48">
        <v>412200</v>
      </c>
      <c r="B3358" s="49" t="s">
        <v>218</v>
      </c>
      <c r="C3358" s="58">
        <v>45000</v>
      </c>
      <c r="D3358" s="58">
        <v>0</v>
      </c>
    </row>
    <row r="3359" spans="1:4" s="30" customFormat="1" x14ac:dyDescent="0.2">
      <c r="A3359" s="48">
        <v>412300</v>
      </c>
      <c r="B3359" s="49" t="s">
        <v>92</v>
      </c>
      <c r="C3359" s="58">
        <v>16000</v>
      </c>
      <c r="D3359" s="58">
        <v>0</v>
      </c>
    </row>
    <row r="3360" spans="1:4" s="30" customFormat="1" x14ac:dyDescent="0.2">
      <c r="A3360" s="48">
        <v>412500</v>
      </c>
      <c r="B3360" s="49" t="s">
        <v>94</v>
      </c>
      <c r="C3360" s="58">
        <v>4500.0000000000036</v>
      </c>
      <c r="D3360" s="58">
        <v>0</v>
      </c>
    </row>
    <row r="3361" spans="1:4" s="30" customFormat="1" x14ac:dyDescent="0.2">
      <c r="A3361" s="48">
        <v>412600</v>
      </c>
      <c r="B3361" s="49" t="s">
        <v>219</v>
      </c>
      <c r="C3361" s="58">
        <v>7700</v>
      </c>
      <c r="D3361" s="58">
        <v>0</v>
      </c>
    </row>
    <row r="3362" spans="1:4" s="30" customFormat="1" x14ac:dyDescent="0.2">
      <c r="A3362" s="48">
        <v>412700</v>
      </c>
      <c r="B3362" s="49" t="s">
        <v>206</v>
      </c>
      <c r="C3362" s="58">
        <v>13000</v>
      </c>
      <c r="D3362" s="58">
        <v>0</v>
      </c>
    </row>
    <row r="3363" spans="1:4" s="30" customFormat="1" x14ac:dyDescent="0.2">
      <c r="A3363" s="48">
        <v>412900</v>
      </c>
      <c r="B3363" s="53" t="s">
        <v>533</v>
      </c>
      <c r="C3363" s="58">
        <v>500</v>
      </c>
      <c r="D3363" s="58">
        <v>0</v>
      </c>
    </row>
    <row r="3364" spans="1:4" s="30" customFormat="1" x14ac:dyDescent="0.2">
      <c r="A3364" s="48">
        <v>412900</v>
      </c>
      <c r="B3364" s="53" t="s">
        <v>319</v>
      </c>
      <c r="C3364" s="58">
        <v>1999.9986943018553</v>
      </c>
      <c r="D3364" s="58">
        <v>0</v>
      </c>
    </row>
    <row r="3365" spans="1:4" s="30" customFormat="1" x14ac:dyDescent="0.2">
      <c r="A3365" s="48">
        <v>412900</v>
      </c>
      <c r="B3365" s="53" t="s">
        <v>320</v>
      </c>
      <c r="C3365" s="58">
        <v>1000</v>
      </c>
      <c r="D3365" s="58">
        <v>0</v>
      </c>
    </row>
    <row r="3366" spans="1:4" s="30" customFormat="1" x14ac:dyDescent="0.2">
      <c r="A3366" s="48">
        <v>412900</v>
      </c>
      <c r="B3366" s="53" t="s">
        <v>321</v>
      </c>
      <c r="C3366" s="58">
        <v>2000</v>
      </c>
      <c r="D3366" s="58">
        <v>0</v>
      </c>
    </row>
    <row r="3367" spans="1:4" s="30" customFormat="1" x14ac:dyDescent="0.2">
      <c r="A3367" s="48">
        <v>412900</v>
      </c>
      <c r="B3367" s="49" t="s">
        <v>303</v>
      </c>
      <c r="C3367" s="58">
        <v>1000</v>
      </c>
      <c r="D3367" s="58">
        <v>0</v>
      </c>
    </row>
    <row r="3368" spans="1:4" s="55" customFormat="1" x14ac:dyDescent="0.2">
      <c r="A3368" s="46">
        <v>510000</v>
      </c>
      <c r="B3368" s="51" t="s">
        <v>153</v>
      </c>
      <c r="C3368" s="45">
        <f t="shared" ref="C3368:C3369" si="856">C3369</f>
        <v>5000</v>
      </c>
      <c r="D3368" s="45">
        <f t="shared" ref="D3368:D3369" si="857">D3369</f>
        <v>0</v>
      </c>
    </row>
    <row r="3369" spans="1:4" s="55" customFormat="1" x14ac:dyDescent="0.2">
      <c r="A3369" s="46">
        <v>511000</v>
      </c>
      <c r="B3369" s="51" t="s">
        <v>154</v>
      </c>
      <c r="C3369" s="45">
        <f t="shared" si="856"/>
        <v>5000</v>
      </c>
      <c r="D3369" s="45">
        <f t="shared" si="857"/>
        <v>0</v>
      </c>
    </row>
    <row r="3370" spans="1:4" s="30" customFormat="1" x14ac:dyDescent="0.2">
      <c r="A3370" s="48">
        <v>511300</v>
      </c>
      <c r="B3370" s="49" t="s">
        <v>157</v>
      </c>
      <c r="C3370" s="58">
        <v>5000</v>
      </c>
      <c r="D3370" s="58">
        <v>0</v>
      </c>
    </row>
    <row r="3371" spans="1:4" s="55" customFormat="1" x14ac:dyDescent="0.2">
      <c r="A3371" s="46">
        <v>630000</v>
      </c>
      <c r="B3371" s="51" t="s">
        <v>194</v>
      </c>
      <c r="C3371" s="45">
        <f t="shared" ref="C3371" si="858">C3374+C3372</f>
        <v>60000</v>
      </c>
      <c r="D3371" s="45">
        <f t="shared" ref="D3371" si="859">D3374+D3372</f>
        <v>400000</v>
      </c>
    </row>
    <row r="3372" spans="1:4" s="55" customFormat="1" x14ac:dyDescent="0.2">
      <c r="A3372" s="46">
        <v>631000</v>
      </c>
      <c r="B3372" s="51" t="s">
        <v>126</v>
      </c>
      <c r="C3372" s="45">
        <f t="shared" ref="C3372" si="860">C3373</f>
        <v>0</v>
      </c>
      <c r="D3372" s="45">
        <f t="shared" ref="D3372" si="861">D3373</f>
        <v>400000</v>
      </c>
    </row>
    <row r="3373" spans="1:4" s="30" customFormat="1" x14ac:dyDescent="0.2">
      <c r="A3373" s="56">
        <v>631200</v>
      </c>
      <c r="B3373" s="49" t="s">
        <v>197</v>
      </c>
      <c r="C3373" s="58">
        <v>0</v>
      </c>
      <c r="D3373" s="58">
        <v>400000</v>
      </c>
    </row>
    <row r="3374" spans="1:4" s="55" customFormat="1" x14ac:dyDescent="0.2">
      <c r="A3374" s="46">
        <v>638000</v>
      </c>
      <c r="B3374" s="51" t="s">
        <v>127</v>
      </c>
      <c r="C3374" s="45">
        <f t="shared" ref="C3374" si="862">C3375</f>
        <v>60000</v>
      </c>
      <c r="D3374" s="45">
        <f t="shared" ref="D3374" si="863">D3375</f>
        <v>0</v>
      </c>
    </row>
    <row r="3375" spans="1:4" s="30" customFormat="1" x14ac:dyDescent="0.2">
      <c r="A3375" s="48">
        <v>638100</v>
      </c>
      <c r="B3375" s="49" t="s">
        <v>199</v>
      </c>
      <c r="C3375" s="58">
        <v>60000</v>
      </c>
      <c r="D3375" s="58">
        <v>0</v>
      </c>
    </row>
    <row r="3376" spans="1:4" s="30" customFormat="1" x14ac:dyDescent="0.2">
      <c r="A3376" s="89"/>
      <c r="B3376" s="83" t="s">
        <v>236</v>
      </c>
      <c r="C3376" s="87">
        <f>C3351+C3368+C3371</f>
        <v>918999.99869430147</v>
      </c>
      <c r="D3376" s="87">
        <f>D3351+D3368+D3371</f>
        <v>400000</v>
      </c>
    </row>
    <row r="3377" spans="1:4" s="30" customFormat="1" x14ac:dyDescent="0.2">
      <c r="A3377" s="43"/>
      <c r="B3377" s="49"/>
      <c r="C3377" s="50"/>
      <c r="D3377" s="50"/>
    </row>
    <row r="3378" spans="1:4" s="30" customFormat="1" x14ac:dyDescent="0.2">
      <c r="A3378" s="43"/>
      <c r="B3378" s="49"/>
      <c r="C3378" s="50"/>
      <c r="D3378" s="50"/>
    </row>
    <row r="3379" spans="1:4" s="30" customFormat="1" x14ac:dyDescent="0.2">
      <c r="A3379" s="48" t="s">
        <v>656</v>
      </c>
      <c r="B3379" s="49"/>
      <c r="C3379" s="50"/>
      <c r="D3379" s="50"/>
    </row>
    <row r="3380" spans="1:4" s="30" customFormat="1" x14ac:dyDescent="0.2">
      <c r="A3380" s="48" t="s">
        <v>249</v>
      </c>
      <c r="B3380" s="49"/>
      <c r="C3380" s="50"/>
      <c r="D3380" s="50"/>
    </row>
    <row r="3381" spans="1:4" s="30" customFormat="1" x14ac:dyDescent="0.2">
      <c r="A3381" s="48" t="s">
        <v>423</v>
      </c>
      <c r="B3381" s="49"/>
      <c r="C3381" s="50"/>
      <c r="D3381" s="50"/>
    </row>
    <row r="3382" spans="1:4" s="30" customFormat="1" x14ac:dyDescent="0.2">
      <c r="A3382" s="48" t="s">
        <v>532</v>
      </c>
      <c r="B3382" s="49"/>
      <c r="C3382" s="50"/>
      <c r="D3382" s="50"/>
    </row>
    <row r="3383" spans="1:4" s="30" customFormat="1" x14ac:dyDescent="0.2">
      <c r="A3383" s="43"/>
      <c r="B3383" s="49"/>
      <c r="C3383" s="50"/>
      <c r="D3383" s="50"/>
    </row>
    <row r="3384" spans="1:4" s="30" customFormat="1" x14ac:dyDescent="0.2">
      <c r="A3384" s="46">
        <v>410000</v>
      </c>
      <c r="B3384" s="47" t="s">
        <v>87</v>
      </c>
      <c r="C3384" s="45">
        <f t="shared" ref="C3384" si="864">C3385+C3390</f>
        <v>1749100</v>
      </c>
      <c r="D3384" s="45">
        <f t="shared" ref="D3384" si="865">D3385+D3390</f>
        <v>0</v>
      </c>
    </row>
    <row r="3385" spans="1:4" s="30" customFormat="1" x14ac:dyDescent="0.2">
      <c r="A3385" s="46">
        <v>411000</v>
      </c>
      <c r="B3385" s="47" t="s">
        <v>204</v>
      </c>
      <c r="C3385" s="45">
        <f t="shared" ref="C3385" si="866">SUM(C3386:C3389)</f>
        <v>1628600</v>
      </c>
      <c r="D3385" s="45">
        <f t="shared" ref="D3385" si="867">SUM(D3386:D3389)</f>
        <v>0</v>
      </c>
    </row>
    <row r="3386" spans="1:4" s="30" customFormat="1" x14ac:dyDescent="0.2">
      <c r="A3386" s="48">
        <v>411100</v>
      </c>
      <c r="B3386" s="49" t="s">
        <v>88</v>
      </c>
      <c r="C3386" s="58">
        <v>1520000</v>
      </c>
      <c r="D3386" s="58">
        <v>0</v>
      </c>
    </row>
    <row r="3387" spans="1:4" s="30" customFormat="1" x14ac:dyDescent="0.2">
      <c r="A3387" s="48">
        <v>411200</v>
      </c>
      <c r="B3387" s="49" t="s">
        <v>217</v>
      </c>
      <c r="C3387" s="58">
        <v>60000</v>
      </c>
      <c r="D3387" s="58">
        <v>0</v>
      </c>
    </row>
    <row r="3388" spans="1:4" s="30" customFormat="1" ht="40.5" x14ac:dyDescent="0.2">
      <c r="A3388" s="48">
        <v>411300</v>
      </c>
      <c r="B3388" s="49" t="s">
        <v>89</v>
      </c>
      <c r="C3388" s="58">
        <v>45900</v>
      </c>
      <c r="D3388" s="58">
        <v>0</v>
      </c>
    </row>
    <row r="3389" spans="1:4" s="30" customFormat="1" x14ac:dyDescent="0.2">
      <c r="A3389" s="48">
        <v>411400</v>
      </c>
      <c r="B3389" s="49" t="s">
        <v>90</v>
      </c>
      <c r="C3389" s="58">
        <v>2700</v>
      </c>
      <c r="D3389" s="58">
        <v>0</v>
      </c>
    </row>
    <row r="3390" spans="1:4" s="30" customFormat="1" x14ac:dyDescent="0.2">
      <c r="A3390" s="46">
        <v>412000</v>
      </c>
      <c r="B3390" s="51" t="s">
        <v>209</v>
      </c>
      <c r="C3390" s="45">
        <f>SUM(C3391:C3399)</f>
        <v>120500</v>
      </c>
      <c r="D3390" s="45">
        <f>SUM(D3391:D3399)</f>
        <v>0</v>
      </c>
    </row>
    <row r="3391" spans="1:4" s="30" customFormat="1" x14ac:dyDescent="0.2">
      <c r="A3391" s="48">
        <v>412200</v>
      </c>
      <c r="B3391" s="49" t="s">
        <v>218</v>
      </c>
      <c r="C3391" s="58">
        <v>41000</v>
      </c>
      <c r="D3391" s="58">
        <v>0</v>
      </c>
    </row>
    <row r="3392" spans="1:4" s="30" customFormat="1" x14ac:dyDescent="0.2">
      <c r="A3392" s="48">
        <v>412300</v>
      </c>
      <c r="B3392" s="49" t="s">
        <v>92</v>
      </c>
      <c r="C3392" s="58">
        <v>11200.000000000004</v>
      </c>
      <c r="D3392" s="58">
        <v>0</v>
      </c>
    </row>
    <row r="3393" spans="1:4" s="30" customFormat="1" x14ac:dyDescent="0.2">
      <c r="A3393" s="48">
        <v>412500</v>
      </c>
      <c r="B3393" s="49" t="s">
        <v>94</v>
      </c>
      <c r="C3393" s="58">
        <v>6600</v>
      </c>
      <c r="D3393" s="58">
        <v>0</v>
      </c>
    </row>
    <row r="3394" spans="1:4" s="30" customFormat="1" x14ac:dyDescent="0.2">
      <c r="A3394" s="48">
        <v>412600</v>
      </c>
      <c r="B3394" s="49" t="s">
        <v>219</v>
      </c>
      <c r="C3394" s="58">
        <v>11800.000000000004</v>
      </c>
      <c r="D3394" s="58">
        <v>0</v>
      </c>
    </row>
    <row r="3395" spans="1:4" s="30" customFormat="1" x14ac:dyDescent="0.2">
      <c r="A3395" s="48">
        <v>412700</v>
      </c>
      <c r="B3395" s="49" t="s">
        <v>206</v>
      </c>
      <c r="C3395" s="58">
        <v>43500</v>
      </c>
      <c r="D3395" s="58">
        <v>0</v>
      </c>
    </row>
    <row r="3396" spans="1:4" s="30" customFormat="1" x14ac:dyDescent="0.2">
      <c r="A3396" s="48">
        <v>412900</v>
      </c>
      <c r="B3396" s="53" t="s">
        <v>533</v>
      </c>
      <c r="C3396" s="58">
        <v>300</v>
      </c>
      <c r="D3396" s="58">
        <v>0</v>
      </c>
    </row>
    <row r="3397" spans="1:4" s="30" customFormat="1" x14ac:dyDescent="0.2">
      <c r="A3397" s="48">
        <v>412900</v>
      </c>
      <c r="B3397" s="53" t="s">
        <v>320</v>
      </c>
      <c r="C3397" s="58">
        <v>1700</v>
      </c>
      <c r="D3397" s="58">
        <v>0</v>
      </c>
    </row>
    <row r="3398" spans="1:4" s="30" customFormat="1" x14ac:dyDescent="0.2">
      <c r="A3398" s="48">
        <v>412900</v>
      </c>
      <c r="B3398" s="53" t="s">
        <v>321</v>
      </c>
      <c r="C3398" s="58">
        <v>3200</v>
      </c>
      <c r="D3398" s="58">
        <v>0</v>
      </c>
    </row>
    <row r="3399" spans="1:4" s="30" customFormat="1" x14ac:dyDescent="0.2">
      <c r="A3399" s="48">
        <v>412900</v>
      </c>
      <c r="B3399" s="49" t="s">
        <v>303</v>
      </c>
      <c r="C3399" s="58">
        <v>1200</v>
      </c>
      <c r="D3399" s="58">
        <v>0</v>
      </c>
    </row>
    <row r="3400" spans="1:4" s="30" customFormat="1" x14ac:dyDescent="0.2">
      <c r="A3400" s="46">
        <v>510000</v>
      </c>
      <c r="B3400" s="51" t="s">
        <v>153</v>
      </c>
      <c r="C3400" s="45">
        <f>C3401+0</f>
        <v>5000</v>
      </c>
      <c r="D3400" s="45">
        <f>D3401+0</f>
        <v>0</v>
      </c>
    </row>
    <row r="3401" spans="1:4" s="30" customFormat="1" x14ac:dyDescent="0.2">
      <c r="A3401" s="46">
        <v>511000</v>
      </c>
      <c r="B3401" s="51" t="s">
        <v>154</v>
      </c>
      <c r="C3401" s="45">
        <f>SUM(C3402:C3402)</f>
        <v>5000</v>
      </c>
      <c r="D3401" s="45">
        <f>SUM(D3402:D3402)</f>
        <v>0</v>
      </c>
    </row>
    <row r="3402" spans="1:4" s="30" customFormat="1" x14ac:dyDescent="0.2">
      <c r="A3402" s="48">
        <v>511300</v>
      </c>
      <c r="B3402" s="49" t="s">
        <v>157</v>
      </c>
      <c r="C3402" s="58">
        <v>5000</v>
      </c>
      <c r="D3402" s="58">
        <v>0</v>
      </c>
    </row>
    <row r="3403" spans="1:4" s="55" customFormat="1" x14ac:dyDescent="0.2">
      <c r="A3403" s="46">
        <v>630000</v>
      </c>
      <c r="B3403" s="51" t="s">
        <v>194</v>
      </c>
      <c r="C3403" s="45">
        <f t="shared" ref="C3403:C3404" si="868">C3404</f>
        <v>50000</v>
      </c>
      <c r="D3403" s="45">
        <f t="shared" ref="D3403:D3404" si="869">D3404</f>
        <v>0</v>
      </c>
    </row>
    <row r="3404" spans="1:4" s="55" customFormat="1" x14ac:dyDescent="0.2">
      <c r="A3404" s="46">
        <v>638000</v>
      </c>
      <c r="B3404" s="51" t="s">
        <v>127</v>
      </c>
      <c r="C3404" s="45">
        <f t="shared" si="868"/>
        <v>50000</v>
      </c>
      <c r="D3404" s="45">
        <f t="shared" si="869"/>
        <v>0</v>
      </c>
    </row>
    <row r="3405" spans="1:4" s="30" customFormat="1" x14ac:dyDescent="0.2">
      <c r="A3405" s="48">
        <v>638100</v>
      </c>
      <c r="B3405" s="49" t="s">
        <v>199</v>
      </c>
      <c r="C3405" s="58">
        <v>50000</v>
      </c>
      <c r="D3405" s="58">
        <v>0</v>
      </c>
    </row>
    <row r="3406" spans="1:4" s="30" customFormat="1" x14ac:dyDescent="0.2">
      <c r="A3406" s="89"/>
      <c r="B3406" s="83" t="s">
        <v>236</v>
      </c>
      <c r="C3406" s="87">
        <f>C3384+C3400+C3403</f>
        <v>1804100</v>
      </c>
      <c r="D3406" s="87">
        <f>D3384+D3400+D3403</f>
        <v>0</v>
      </c>
    </row>
    <row r="3407" spans="1:4" s="30" customFormat="1" x14ac:dyDescent="0.2">
      <c r="A3407" s="43"/>
      <c r="B3407" s="49"/>
      <c r="C3407" s="50"/>
      <c r="D3407" s="50"/>
    </row>
    <row r="3408" spans="1:4" s="30" customFormat="1" x14ac:dyDescent="0.2">
      <c r="A3408" s="43"/>
      <c r="B3408" s="49"/>
      <c r="C3408" s="50"/>
      <c r="D3408" s="50"/>
    </row>
    <row r="3409" spans="1:4" s="30" customFormat="1" x14ac:dyDescent="0.2">
      <c r="A3409" s="48" t="s">
        <v>657</v>
      </c>
      <c r="B3409" s="49"/>
      <c r="C3409" s="50"/>
      <c r="D3409" s="50"/>
    </row>
    <row r="3410" spans="1:4" s="30" customFormat="1" x14ac:dyDescent="0.2">
      <c r="A3410" s="48" t="s">
        <v>249</v>
      </c>
      <c r="B3410" s="49"/>
      <c r="C3410" s="50"/>
      <c r="D3410" s="50"/>
    </row>
    <row r="3411" spans="1:4" s="30" customFormat="1" x14ac:dyDescent="0.2">
      <c r="A3411" s="48" t="s">
        <v>424</v>
      </c>
      <c r="B3411" s="49"/>
      <c r="C3411" s="50"/>
      <c r="D3411" s="50"/>
    </row>
    <row r="3412" spans="1:4" s="30" customFormat="1" x14ac:dyDescent="0.2">
      <c r="A3412" s="48" t="s">
        <v>532</v>
      </c>
      <c r="B3412" s="49"/>
      <c r="C3412" s="50"/>
      <c r="D3412" s="50"/>
    </row>
    <row r="3413" spans="1:4" s="30" customFormat="1" x14ac:dyDescent="0.2">
      <c r="A3413" s="43"/>
      <c r="B3413" s="49"/>
      <c r="C3413" s="50"/>
      <c r="D3413" s="50"/>
    </row>
    <row r="3414" spans="1:4" s="30" customFormat="1" x14ac:dyDescent="0.2">
      <c r="A3414" s="46">
        <v>410000</v>
      </c>
      <c r="B3414" s="47" t="s">
        <v>87</v>
      </c>
      <c r="C3414" s="45">
        <f t="shared" ref="C3414" si="870">C3415+C3420</f>
        <v>1497300.0000000002</v>
      </c>
      <c r="D3414" s="45">
        <f t="shared" ref="D3414" si="871">D3415+D3420</f>
        <v>0</v>
      </c>
    </row>
    <row r="3415" spans="1:4" s="30" customFormat="1" x14ac:dyDescent="0.2">
      <c r="A3415" s="46">
        <v>411000</v>
      </c>
      <c r="B3415" s="47" t="s">
        <v>204</v>
      </c>
      <c r="C3415" s="45">
        <f t="shared" ref="C3415" si="872">SUM(C3416:C3419)</f>
        <v>1356500.0000000002</v>
      </c>
      <c r="D3415" s="45">
        <f t="shared" ref="D3415" si="873">SUM(D3416:D3419)</f>
        <v>0</v>
      </c>
    </row>
    <row r="3416" spans="1:4" s="30" customFormat="1" x14ac:dyDescent="0.2">
      <c r="A3416" s="48">
        <v>411100</v>
      </c>
      <c r="B3416" s="49" t="s">
        <v>88</v>
      </c>
      <c r="C3416" s="58">
        <v>1250000.0000000002</v>
      </c>
      <c r="D3416" s="58">
        <v>0</v>
      </c>
    </row>
    <row r="3417" spans="1:4" s="30" customFormat="1" x14ac:dyDescent="0.2">
      <c r="A3417" s="48">
        <v>411200</v>
      </c>
      <c r="B3417" s="49" t="s">
        <v>217</v>
      </c>
      <c r="C3417" s="58">
        <v>60000</v>
      </c>
      <c r="D3417" s="58">
        <v>0</v>
      </c>
    </row>
    <row r="3418" spans="1:4" s="30" customFormat="1" ht="40.5" x14ac:dyDescent="0.2">
      <c r="A3418" s="48">
        <v>411300</v>
      </c>
      <c r="B3418" s="49" t="s">
        <v>89</v>
      </c>
      <c r="C3418" s="58">
        <v>40000</v>
      </c>
      <c r="D3418" s="58">
        <v>0</v>
      </c>
    </row>
    <row r="3419" spans="1:4" s="30" customFormat="1" x14ac:dyDescent="0.2">
      <c r="A3419" s="48">
        <v>411400</v>
      </c>
      <c r="B3419" s="49" t="s">
        <v>90</v>
      </c>
      <c r="C3419" s="58">
        <v>6500</v>
      </c>
      <c r="D3419" s="58">
        <v>0</v>
      </c>
    </row>
    <row r="3420" spans="1:4" s="30" customFormat="1" x14ac:dyDescent="0.2">
      <c r="A3420" s="46">
        <v>412000</v>
      </c>
      <c r="B3420" s="51" t="s">
        <v>209</v>
      </c>
      <c r="C3420" s="45">
        <f>SUM(C3421:C3429)</f>
        <v>140800.00000000006</v>
      </c>
      <c r="D3420" s="45">
        <f>SUM(D3421:D3429)</f>
        <v>0</v>
      </c>
    </row>
    <row r="3421" spans="1:4" s="30" customFormat="1" x14ac:dyDescent="0.2">
      <c r="A3421" s="48">
        <v>412200</v>
      </c>
      <c r="B3421" s="49" t="s">
        <v>218</v>
      </c>
      <c r="C3421" s="58">
        <v>46000</v>
      </c>
      <c r="D3421" s="58">
        <v>0</v>
      </c>
    </row>
    <row r="3422" spans="1:4" s="30" customFormat="1" x14ac:dyDescent="0.2">
      <c r="A3422" s="48">
        <v>412300</v>
      </c>
      <c r="B3422" s="49" t="s">
        <v>92</v>
      </c>
      <c r="C3422" s="58">
        <v>14000</v>
      </c>
      <c r="D3422" s="58">
        <v>0</v>
      </c>
    </row>
    <row r="3423" spans="1:4" s="30" customFormat="1" x14ac:dyDescent="0.2">
      <c r="A3423" s="48">
        <v>412500</v>
      </c>
      <c r="B3423" s="49" t="s">
        <v>94</v>
      </c>
      <c r="C3423" s="58">
        <v>3000</v>
      </c>
      <c r="D3423" s="58">
        <v>0</v>
      </c>
    </row>
    <row r="3424" spans="1:4" s="30" customFormat="1" x14ac:dyDescent="0.2">
      <c r="A3424" s="48">
        <v>412600</v>
      </c>
      <c r="B3424" s="49" t="s">
        <v>219</v>
      </c>
      <c r="C3424" s="58">
        <v>9400</v>
      </c>
      <c r="D3424" s="58">
        <v>0</v>
      </c>
    </row>
    <row r="3425" spans="1:4" s="30" customFormat="1" x14ac:dyDescent="0.2">
      <c r="A3425" s="48">
        <v>412700</v>
      </c>
      <c r="B3425" s="49" t="s">
        <v>206</v>
      </c>
      <c r="C3425" s="58">
        <v>60000.000000000044</v>
      </c>
      <c r="D3425" s="58">
        <v>0</v>
      </c>
    </row>
    <row r="3426" spans="1:4" s="30" customFormat="1" x14ac:dyDescent="0.2">
      <c r="A3426" s="48">
        <v>412900</v>
      </c>
      <c r="B3426" s="53" t="s">
        <v>533</v>
      </c>
      <c r="C3426" s="58">
        <v>500</v>
      </c>
      <c r="D3426" s="58">
        <v>0</v>
      </c>
    </row>
    <row r="3427" spans="1:4" s="30" customFormat="1" x14ac:dyDescent="0.2">
      <c r="A3427" s="48">
        <v>412900</v>
      </c>
      <c r="B3427" s="53" t="s">
        <v>319</v>
      </c>
      <c r="C3427" s="58">
        <v>3800</v>
      </c>
      <c r="D3427" s="58">
        <v>0</v>
      </c>
    </row>
    <row r="3428" spans="1:4" s="30" customFormat="1" x14ac:dyDescent="0.2">
      <c r="A3428" s="48">
        <v>412900</v>
      </c>
      <c r="B3428" s="53" t="s">
        <v>320</v>
      </c>
      <c r="C3428" s="58">
        <v>1000</v>
      </c>
      <c r="D3428" s="58">
        <v>0</v>
      </c>
    </row>
    <row r="3429" spans="1:4" s="30" customFormat="1" x14ac:dyDescent="0.2">
      <c r="A3429" s="48">
        <v>412900</v>
      </c>
      <c r="B3429" s="53" t="s">
        <v>321</v>
      </c>
      <c r="C3429" s="58">
        <v>3100</v>
      </c>
      <c r="D3429" s="58">
        <v>0</v>
      </c>
    </row>
    <row r="3430" spans="1:4" s="30" customFormat="1" x14ac:dyDescent="0.2">
      <c r="A3430" s="46">
        <v>510000</v>
      </c>
      <c r="B3430" s="51" t="s">
        <v>153</v>
      </c>
      <c r="C3430" s="45">
        <f t="shared" ref="C3430:C3431" si="874">C3431</f>
        <v>5000</v>
      </c>
      <c r="D3430" s="45">
        <f t="shared" ref="D3430:D3431" si="875">D3431</f>
        <v>0</v>
      </c>
    </row>
    <row r="3431" spans="1:4" s="30" customFormat="1" x14ac:dyDescent="0.2">
      <c r="A3431" s="46">
        <v>511000</v>
      </c>
      <c r="B3431" s="51" t="s">
        <v>154</v>
      </c>
      <c r="C3431" s="45">
        <f t="shared" si="874"/>
        <v>5000</v>
      </c>
      <c r="D3431" s="45">
        <f t="shared" si="875"/>
        <v>0</v>
      </c>
    </row>
    <row r="3432" spans="1:4" s="30" customFormat="1" x14ac:dyDescent="0.2">
      <c r="A3432" s="48">
        <v>511300</v>
      </c>
      <c r="B3432" s="49" t="s">
        <v>157</v>
      </c>
      <c r="C3432" s="58">
        <v>5000</v>
      </c>
      <c r="D3432" s="58">
        <v>0</v>
      </c>
    </row>
    <row r="3433" spans="1:4" s="55" customFormat="1" x14ac:dyDescent="0.2">
      <c r="A3433" s="46">
        <v>630000</v>
      </c>
      <c r="B3433" s="51" t="s">
        <v>194</v>
      </c>
      <c r="C3433" s="45">
        <f t="shared" ref="C3433" si="876">C3436+C3434</f>
        <v>55000</v>
      </c>
      <c r="D3433" s="45">
        <f t="shared" ref="D3433" si="877">D3436+D3434</f>
        <v>10000</v>
      </c>
    </row>
    <row r="3434" spans="1:4" s="55" customFormat="1" x14ac:dyDescent="0.2">
      <c r="A3434" s="46">
        <v>631000</v>
      </c>
      <c r="B3434" s="51" t="s">
        <v>126</v>
      </c>
      <c r="C3434" s="45">
        <f t="shared" ref="C3434" si="878">C3435</f>
        <v>0</v>
      </c>
      <c r="D3434" s="45">
        <f t="shared" ref="D3434" si="879">D3435</f>
        <v>10000</v>
      </c>
    </row>
    <row r="3435" spans="1:4" s="30" customFormat="1" x14ac:dyDescent="0.2">
      <c r="A3435" s="56">
        <v>631200</v>
      </c>
      <c r="B3435" s="49" t="s">
        <v>197</v>
      </c>
      <c r="C3435" s="58">
        <v>0</v>
      </c>
      <c r="D3435" s="58">
        <v>10000</v>
      </c>
    </row>
    <row r="3436" spans="1:4" s="55" customFormat="1" x14ac:dyDescent="0.2">
      <c r="A3436" s="46">
        <v>638000</v>
      </c>
      <c r="B3436" s="51" t="s">
        <v>127</v>
      </c>
      <c r="C3436" s="45">
        <f t="shared" ref="C3436" si="880">C3437</f>
        <v>55000</v>
      </c>
      <c r="D3436" s="45">
        <f t="shared" ref="D3436" si="881">D3437</f>
        <v>0</v>
      </c>
    </row>
    <row r="3437" spans="1:4" s="30" customFormat="1" x14ac:dyDescent="0.2">
      <c r="A3437" s="48">
        <v>638100</v>
      </c>
      <c r="B3437" s="49" t="s">
        <v>199</v>
      </c>
      <c r="C3437" s="58">
        <v>55000</v>
      </c>
      <c r="D3437" s="58">
        <v>0</v>
      </c>
    </row>
    <row r="3438" spans="1:4" s="30" customFormat="1" x14ac:dyDescent="0.2">
      <c r="A3438" s="89"/>
      <c r="B3438" s="83" t="s">
        <v>236</v>
      </c>
      <c r="C3438" s="87">
        <f>C3414+C3430+C3433</f>
        <v>1557300.0000000002</v>
      </c>
      <c r="D3438" s="87">
        <f>D3414+D3430+D3433</f>
        <v>10000</v>
      </c>
    </row>
    <row r="3439" spans="1:4" s="30" customFormat="1" x14ac:dyDescent="0.2">
      <c r="A3439" s="66"/>
      <c r="B3439" s="44"/>
      <c r="C3439" s="67"/>
      <c r="D3439" s="67"/>
    </row>
    <row r="3440" spans="1:4" s="30" customFormat="1" x14ac:dyDescent="0.2">
      <c r="A3440" s="66"/>
      <c r="B3440" s="44"/>
      <c r="C3440" s="67"/>
      <c r="D3440" s="67"/>
    </row>
    <row r="3441" spans="1:4" s="30" customFormat="1" x14ac:dyDescent="0.2">
      <c r="A3441" s="48" t="s">
        <v>658</v>
      </c>
      <c r="B3441" s="49"/>
      <c r="C3441" s="67"/>
      <c r="D3441" s="67"/>
    </row>
    <row r="3442" spans="1:4" s="30" customFormat="1" x14ac:dyDescent="0.2">
      <c r="A3442" s="48" t="s">
        <v>249</v>
      </c>
      <c r="B3442" s="49"/>
      <c r="C3442" s="67"/>
      <c r="D3442" s="67"/>
    </row>
    <row r="3443" spans="1:4" s="30" customFormat="1" x14ac:dyDescent="0.2">
      <c r="A3443" s="48" t="s">
        <v>425</v>
      </c>
      <c r="B3443" s="49"/>
      <c r="C3443" s="67"/>
      <c r="D3443" s="67"/>
    </row>
    <row r="3444" spans="1:4" s="30" customFormat="1" x14ac:dyDescent="0.2">
      <c r="A3444" s="48" t="s">
        <v>532</v>
      </c>
      <c r="B3444" s="49"/>
      <c r="C3444" s="67"/>
      <c r="D3444" s="67"/>
    </row>
    <row r="3445" spans="1:4" s="30" customFormat="1" x14ac:dyDescent="0.2">
      <c r="A3445" s="43"/>
      <c r="B3445" s="49"/>
      <c r="C3445" s="67"/>
      <c r="D3445" s="67"/>
    </row>
    <row r="3446" spans="1:4" s="55" customFormat="1" x14ac:dyDescent="0.2">
      <c r="A3446" s="46">
        <v>410000</v>
      </c>
      <c r="B3446" s="47" t="s">
        <v>87</v>
      </c>
      <c r="C3446" s="45">
        <f t="shared" ref="C3446" si="882">C3447+C3452</f>
        <v>1274900</v>
      </c>
      <c r="D3446" s="45">
        <f t="shared" ref="D3446" si="883">D3447+D3452</f>
        <v>0</v>
      </c>
    </row>
    <row r="3447" spans="1:4" s="55" customFormat="1" x14ac:dyDescent="0.2">
      <c r="A3447" s="46">
        <v>411000</v>
      </c>
      <c r="B3447" s="47" t="s">
        <v>204</v>
      </c>
      <c r="C3447" s="45">
        <f t="shared" ref="C3447" si="884">SUM(C3448:C3451)</f>
        <v>1072500</v>
      </c>
      <c r="D3447" s="45">
        <f t="shared" ref="D3447" si="885">SUM(D3448:D3451)</f>
        <v>0</v>
      </c>
    </row>
    <row r="3448" spans="1:4" s="30" customFormat="1" x14ac:dyDescent="0.2">
      <c r="A3448" s="48">
        <v>411100</v>
      </c>
      <c r="B3448" s="49" t="s">
        <v>88</v>
      </c>
      <c r="C3448" s="58">
        <v>950000</v>
      </c>
      <c r="D3448" s="58">
        <v>0</v>
      </c>
    </row>
    <row r="3449" spans="1:4" s="30" customFormat="1" x14ac:dyDescent="0.2">
      <c r="A3449" s="48">
        <v>411200</v>
      </c>
      <c r="B3449" s="49" t="s">
        <v>217</v>
      </c>
      <c r="C3449" s="58">
        <v>67500</v>
      </c>
      <c r="D3449" s="58">
        <v>0</v>
      </c>
    </row>
    <row r="3450" spans="1:4" s="30" customFormat="1" ht="40.5" x14ac:dyDescent="0.2">
      <c r="A3450" s="48">
        <v>411300</v>
      </c>
      <c r="B3450" s="49" t="s">
        <v>89</v>
      </c>
      <c r="C3450" s="58">
        <v>24999.999999999964</v>
      </c>
      <c r="D3450" s="58">
        <v>0</v>
      </c>
    </row>
    <row r="3451" spans="1:4" s="30" customFormat="1" x14ac:dyDescent="0.2">
      <c r="A3451" s="48">
        <v>411400</v>
      </c>
      <c r="B3451" s="49" t="s">
        <v>90</v>
      </c>
      <c r="C3451" s="58">
        <v>29999.999999999967</v>
      </c>
      <c r="D3451" s="58">
        <v>0</v>
      </c>
    </row>
    <row r="3452" spans="1:4" s="55" customFormat="1" x14ac:dyDescent="0.2">
      <c r="A3452" s="46">
        <v>412000</v>
      </c>
      <c r="B3452" s="51" t="s">
        <v>209</v>
      </c>
      <c r="C3452" s="45">
        <f>SUM(C3453:C3461)</f>
        <v>202399.99999999997</v>
      </c>
      <c r="D3452" s="45">
        <f>SUM(D3453:D3461)</f>
        <v>0</v>
      </c>
    </row>
    <row r="3453" spans="1:4" s="30" customFormat="1" x14ac:dyDescent="0.2">
      <c r="A3453" s="48">
        <v>412200</v>
      </c>
      <c r="B3453" s="49" t="s">
        <v>218</v>
      </c>
      <c r="C3453" s="58">
        <v>130000</v>
      </c>
      <c r="D3453" s="58">
        <v>0</v>
      </c>
    </row>
    <row r="3454" spans="1:4" s="30" customFormat="1" x14ac:dyDescent="0.2">
      <c r="A3454" s="48">
        <v>412300</v>
      </c>
      <c r="B3454" s="49" t="s">
        <v>92</v>
      </c>
      <c r="C3454" s="58">
        <v>18999.999999999993</v>
      </c>
      <c r="D3454" s="58">
        <v>0</v>
      </c>
    </row>
    <row r="3455" spans="1:4" s="30" customFormat="1" x14ac:dyDescent="0.2">
      <c r="A3455" s="48">
        <v>412500</v>
      </c>
      <c r="B3455" s="49" t="s">
        <v>94</v>
      </c>
      <c r="C3455" s="58">
        <v>5399.9999999999964</v>
      </c>
      <c r="D3455" s="58">
        <v>0</v>
      </c>
    </row>
    <row r="3456" spans="1:4" s="30" customFormat="1" x14ac:dyDescent="0.2">
      <c r="A3456" s="48">
        <v>412600</v>
      </c>
      <c r="B3456" s="49" t="s">
        <v>219</v>
      </c>
      <c r="C3456" s="58">
        <v>3699.9999999999991</v>
      </c>
      <c r="D3456" s="58">
        <v>0</v>
      </c>
    </row>
    <row r="3457" spans="1:4" s="30" customFormat="1" x14ac:dyDescent="0.2">
      <c r="A3457" s="48">
        <v>412700</v>
      </c>
      <c r="B3457" s="49" t="s">
        <v>206</v>
      </c>
      <c r="C3457" s="58">
        <v>38099.999999999964</v>
      </c>
      <c r="D3457" s="58">
        <v>0</v>
      </c>
    </row>
    <row r="3458" spans="1:4" s="30" customFormat="1" x14ac:dyDescent="0.2">
      <c r="A3458" s="48">
        <v>412900</v>
      </c>
      <c r="B3458" s="53" t="s">
        <v>301</v>
      </c>
      <c r="C3458" s="58">
        <v>1900</v>
      </c>
      <c r="D3458" s="58">
        <v>0</v>
      </c>
    </row>
    <row r="3459" spans="1:4" s="30" customFormat="1" x14ac:dyDescent="0.2">
      <c r="A3459" s="48">
        <v>412900</v>
      </c>
      <c r="B3459" s="53" t="s">
        <v>319</v>
      </c>
      <c r="C3459" s="58">
        <v>1100</v>
      </c>
      <c r="D3459" s="58">
        <v>0</v>
      </c>
    </row>
    <row r="3460" spans="1:4" s="30" customFormat="1" x14ac:dyDescent="0.2">
      <c r="A3460" s="48">
        <v>412900</v>
      </c>
      <c r="B3460" s="53" t="s">
        <v>320</v>
      </c>
      <c r="C3460" s="58">
        <v>999.99999999999989</v>
      </c>
      <c r="D3460" s="58">
        <v>0</v>
      </c>
    </row>
    <row r="3461" spans="1:4" s="30" customFormat="1" x14ac:dyDescent="0.2">
      <c r="A3461" s="48">
        <v>412900</v>
      </c>
      <c r="B3461" s="53" t="s">
        <v>321</v>
      </c>
      <c r="C3461" s="58">
        <v>2200</v>
      </c>
      <c r="D3461" s="58">
        <v>0</v>
      </c>
    </row>
    <row r="3462" spans="1:4" s="55" customFormat="1" x14ac:dyDescent="0.2">
      <c r="A3462" s="46">
        <v>510000</v>
      </c>
      <c r="B3462" s="51" t="s">
        <v>153</v>
      </c>
      <c r="C3462" s="45">
        <f>C3463+0</f>
        <v>20000</v>
      </c>
      <c r="D3462" s="45">
        <f>D3463+0</f>
        <v>0</v>
      </c>
    </row>
    <row r="3463" spans="1:4" s="55" customFormat="1" x14ac:dyDescent="0.2">
      <c r="A3463" s="46">
        <v>511000</v>
      </c>
      <c r="B3463" s="51" t="s">
        <v>154</v>
      </c>
      <c r="C3463" s="45">
        <f>C3465+0+C3464</f>
        <v>20000</v>
      </c>
      <c r="D3463" s="45">
        <f>D3465+0+D3464</f>
        <v>0</v>
      </c>
    </row>
    <row r="3464" spans="1:4" s="30" customFormat="1" x14ac:dyDescent="0.2">
      <c r="A3464" s="56">
        <v>511100</v>
      </c>
      <c r="B3464" s="49" t="s">
        <v>426</v>
      </c>
      <c r="C3464" s="58">
        <v>10000</v>
      </c>
      <c r="D3464" s="58">
        <v>0</v>
      </c>
    </row>
    <row r="3465" spans="1:4" s="30" customFormat="1" x14ac:dyDescent="0.2">
      <c r="A3465" s="48">
        <v>511300</v>
      </c>
      <c r="B3465" s="49" t="s">
        <v>157</v>
      </c>
      <c r="C3465" s="58">
        <v>10000</v>
      </c>
      <c r="D3465" s="58">
        <v>0</v>
      </c>
    </row>
    <row r="3466" spans="1:4" s="55" customFormat="1" x14ac:dyDescent="0.2">
      <c r="A3466" s="46">
        <v>630000</v>
      </c>
      <c r="B3466" s="51" t="s">
        <v>194</v>
      </c>
      <c r="C3466" s="45">
        <f t="shared" ref="C3466" si="886">C3467+C3469</f>
        <v>45000</v>
      </c>
      <c r="D3466" s="45">
        <f t="shared" ref="D3466" si="887">D3467+D3469</f>
        <v>1900000</v>
      </c>
    </row>
    <row r="3467" spans="1:4" s="55" customFormat="1" x14ac:dyDescent="0.2">
      <c r="A3467" s="46">
        <v>631000</v>
      </c>
      <c r="B3467" s="51" t="s">
        <v>126</v>
      </c>
      <c r="C3467" s="45">
        <f t="shared" ref="C3467" si="888">C3468</f>
        <v>0</v>
      </c>
      <c r="D3467" s="45">
        <f t="shared" ref="D3467" si="889">D3468</f>
        <v>1900000</v>
      </c>
    </row>
    <row r="3468" spans="1:4" s="30" customFormat="1" x14ac:dyDescent="0.2">
      <c r="A3468" s="56">
        <v>631200</v>
      </c>
      <c r="B3468" s="49" t="s">
        <v>197</v>
      </c>
      <c r="C3468" s="58">
        <v>0</v>
      </c>
      <c r="D3468" s="58">
        <v>1900000</v>
      </c>
    </row>
    <row r="3469" spans="1:4" s="55" customFormat="1" x14ac:dyDescent="0.2">
      <c r="A3469" s="46">
        <v>638000</v>
      </c>
      <c r="B3469" s="51" t="s">
        <v>127</v>
      </c>
      <c r="C3469" s="45">
        <f t="shared" ref="C3469" si="890">C3470</f>
        <v>45000</v>
      </c>
      <c r="D3469" s="45">
        <f t="shared" ref="D3469" si="891">D3470</f>
        <v>0</v>
      </c>
    </row>
    <row r="3470" spans="1:4" s="30" customFormat="1" x14ac:dyDescent="0.2">
      <c r="A3470" s="48">
        <v>638100</v>
      </c>
      <c r="B3470" s="49" t="s">
        <v>199</v>
      </c>
      <c r="C3470" s="58">
        <v>45000</v>
      </c>
      <c r="D3470" s="58">
        <v>0</v>
      </c>
    </row>
    <row r="3471" spans="1:4" s="101" customFormat="1" x14ac:dyDescent="0.2">
      <c r="A3471" s="63"/>
      <c r="B3471" s="64" t="s">
        <v>236</v>
      </c>
      <c r="C3471" s="65">
        <f>C3446+C3462+C3466</f>
        <v>1339900</v>
      </c>
      <c r="D3471" s="65">
        <f>D3446+D3462+D3466</f>
        <v>1900000</v>
      </c>
    </row>
    <row r="3472" spans="1:4" s="30" customFormat="1" x14ac:dyDescent="0.2">
      <c r="A3472" s="66"/>
      <c r="B3472" s="44"/>
      <c r="C3472" s="67"/>
      <c r="D3472" s="67"/>
    </row>
    <row r="3473" spans="1:4" s="30" customFormat="1" x14ac:dyDescent="0.2">
      <c r="A3473" s="66"/>
      <c r="B3473" s="44"/>
      <c r="C3473" s="67"/>
      <c r="D3473" s="67"/>
    </row>
    <row r="3474" spans="1:4" s="30" customFormat="1" x14ac:dyDescent="0.2">
      <c r="A3474" s="48" t="s">
        <v>659</v>
      </c>
      <c r="B3474" s="51"/>
      <c r="C3474" s="50"/>
      <c r="D3474" s="50"/>
    </row>
    <row r="3475" spans="1:4" s="30" customFormat="1" x14ac:dyDescent="0.2">
      <c r="A3475" s="48" t="s">
        <v>250</v>
      </c>
      <c r="B3475" s="51"/>
      <c r="C3475" s="50"/>
      <c r="D3475" s="50"/>
    </row>
    <row r="3476" spans="1:4" s="30" customFormat="1" x14ac:dyDescent="0.2">
      <c r="A3476" s="48" t="s">
        <v>371</v>
      </c>
      <c r="B3476" s="51"/>
      <c r="C3476" s="50"/>
      <c r="D3476" s="50"/>
    </row>
    <row r="3477" spans="1:4" s="30" customFormat="1" x14ac:dyDescent="0.2">
      <c r="A3477" s="48" t="s">
        <v>532</v>
      </c>
      <c r="B3477" s="51"/>
      <c r="C3477" s="50"/>
      <c r="D3477" s="50"/>
    </row>
    <row r="3478" spans="1:4" s="30" customFormat="1" x14ac:dyDescent="0.2">
      <c r="A3478" s="48"/>
      <c r="B3478" s="79"/>
      <c r="C3478" s="67"/>
      <c r="D3478" s="67"/>
    </row>
    <row r="3479" spans="1:4" s="30" customFormat="1" x14ac:dyDescent="0.2">
      <c r="A3479" s="46">
        <v>410000</v>
      </c>
      <c r="B3479" s="47" t="s">
        <v>87</v>
      </c>
      <c r="C3479" s="45">
        <f>C3480+C3485+C3499+C3497</f>
        <v>5928600</v>
      </c>
      <c r="D3479" s="45">
        <f>D3480+D3485+D3499+D3497</f>
        <v>0</v>
      </c>
    </row>
    <row r="3480" spans="1:4" s="30" customFormat="1" x14ac:dyDescent="0.2">
      <c r="A3480" s="46">
        <v>411000</v>
      </c>
      <c r="B3480" s="47" t="s">
        <v>204</v>
      </c>
      <c r="C3480" s="45">
        <f t="shared" ref="C3480" si="892">SUM(C3481:C3484)</f>
        <v>2263200</v>
      </c>
      <c r="D3480" s="45">
        <f t="shared" ref="D3480" si="893">SUM(D3481:D3484)</f>
        <v>0</v>
      </c>
    </row>
    <row r="3481" spans="1:4" s="30" customFormat="1" x14ac:dyDescent="0.2">
      <c r="A3481" s="48">
        <v>411100</v>
      </c>
      <c r="B3481" s="49" t="s">
        <v>88</v>
      </c>
      <c r="C3481" s="58">
        <v>2127000</v>
      </c>
      <c r="D3481" s="58">
        <v>0</v>
      </c>
    </row>
    <row r="3482" spans="1:4" s="30" customFormat="1" x14ac:dyDescent="0.2">
      <c r="A3482" s="48">
        <v>411200</v>
      </c>
      <c r="B3482" s="49" t="s">
        <v>217</v>
      </c>
      <c r="C3482" s="58">
        <v>75000</v>
      </c>
      <c r="D3482" s="58">
        <v>0</v>
      </c>
    </row>
    <row r="3483" spans="1:4" s="30" customFormat="1" ht="40.5" x14ac:dyDescent="0.2">
      <c r="A3483" s="48">
        <v>411300</v>
      </c>
      <c r="B3483" s="49" t="s">
        <v>89</v>
      </c>
      <c r="C3483" s="58">
        <v>46200</v>
      </c>
      <c r="D3483" s="58">
        <v>0</v>
      </c>
    </row>
    <row r="3484" spans="1:4" s="30" customFormat="1" x14ac:dyDescent="0.2">
      <c r="A3484" s="48">
        <v>411400</v>
      </c>
      <c r="B3484" s="49" t="s">
        <v>90</v>
      </c>
      <c r="C3484" s="58">
        <v>15000</v>
      </c>
      <c r="D3484" s="58">
        <v>0</v>
      </c>
    </row>
    <row r="3485" spans="1:4" s="30" customFormat="1" x14ac:dyDescent="0.2">
      <c r="A3485" s="46">
        <v>412000</v>
      </c>
      <c r="B3485" s="51" t="s">
        <v>209</v>
      </c>
      <c r="C3485" s="45">
        <f>SUM(C3486:C3496)</f>
        <v>987400</v>
      </c>
      <c r="D3485" s="45">
        <f>SUM(D3486:D3496)</f>
        <v>0</v>
      </c>
    </row>
    <row r="3486" spans="1:4" s="30" customFormat="1" x14ac:dyDescent="0.2">
      <c r="A3486" s="48">
        <v>412100</v>
      </c>
      <c r="B3486" s="49" t="s">
        <v>91</v>
      </c>
      <c r="C3486" s="58">
        <v>25900</v>
      </c>
      <c r="D3486" s="58">
        <v>0</v>
      </c>
    </row>
    <row r="3487" spans="1:4" s="30" customFormat="1" x14ac:dyDescent="0.2">
      <c r="A3487" s="48">
        <v>412200</v>
      </c>
      <c r="B3487" s="49" t="s">
        <v>218</v>
      </c>
      <c r="C3487" s="58">
        <v>400000</v>
      </c>
      <c r="D3487" s="58">
        <v>0</v>
      </c>
    </row>
    <row r="3488" spans="1:4" s="30" customFormat="1" x14ac:dyDescent="0.2">
      <c r="A3488" s="48">
        <v>412300</v>
      </c>
      <c r="B3488" s="49" t="s">
        <v>92</v>
      </c>
      <c r="C3488" s="58">
        <v>19000</v>
      </c>
      <c r="D3488" s="58">
        <v>0</v>
      </c>
    </row>
    <row r="3489" spans="1:4" s="30" customFormat="1" x14ac:dyDescent="0.2">
      <c r="A3489" s="48">
        <v>412500</v>
      </c>
      <c r="B3489" s="49" t="s">
        <v>94</v>
      </c>
      <c r="C3489" s="58">
        <v>19000</v>
      </c>
      <c r="D3489" s="58">
        <v>0</v>
      </c>
    </row>
    <row r="3490" spans="1:4" s="30" customFormat="1" x14ac:dyDescent="0.2">
      <c r="A3490" s="48">
        <v>412600</v>
      </c>
      <c r="B3490" s="49" t="s">
        <v>219</v>
      </c>
      <c r="C3490" s="58">
        <v>57000</v>
      </c>
      <c r="D3490" s="58">
        <v>0</v>
      </c>
    </row>
    <row r="3491" spans="1:4" s="30" customFormat="1" x14ac:dyDescent="0.2">
      <c r="A3491" s="48">
        <v>412700</v>
      </c>
      <c r="B3491" s="49" t="s">
        <v>206</v>
      </c>
      <c r="C3491" s="58">
        <v>426500</v>
      </c>
      <c r="D3491" s="58">
        <v>0</v>
      </c>
    </row>
    <row r="3492" spans="1:4" s="30" customFormat="1" x14ac:dyDescent="0.2">
      <c r="A3492" s="48">
        <v>412900</v>
      </c>
      <c r="B3492" s="53" t="s">
        <v>533</v>
      </c>
      <c r="C3492" s="58">
        <v>1000</v>
      </c>
      <c r="D3492" s="58">
        <v>0</v>
      </c>
    </row>
    <row r="3493" spans="1:4" s="30" customFormat="1" x14ac:dyDescent="0.2">
      <c r="A3493" s="48">
        <v>412900</v>
      </c>
      <c r="B3493" s="53" t="s">
        <v>301</v>
      </c>
      <c r="C3493" s="58">
        <v>24999.999999999996</v>
      </c>
      <c r="D3493" s="58">
        <v>0</v>
      </c>
    </row>
    <row r="3494" spans="1:4" s="30" customFormat="1" x14ac:dyDescent="0.2">
      <c r="A3494" s="48">
        <v>412900</v>
      </c>
      <c r="B3494" s="53" t="s">
        <v>319</v>
      </c>
      <c r="C3494" s="58">
        <v>3999.9999999999991</v>
      </c>
      <c r="D3494" s="58">
        <v>0</v>
      </c>
    </row>
    <row r="3495" spans="1:4" s="30" customFormat="1" x14ac:dyDescent="0.2">
      <c r="A3495" s="48">
        <v>412900</v>
      </c>
      <c r="B3495" s="53" t="s">
        <v>320</v>
      </c>
      <c r="C3495" s="58">
        <v>5000</v>
      </c>
      <c r="D3495" s="58">
        <v>0</v>
      </c>
    </row>
    <row r="3496" spans="1:4" s="30" customFormat="1" x14ac:dyDescent="0.2">
      <c r="A3496" s="48">
        <v>412900</v>
      </c>
      <c r="B3496" s="53" t="s">
        <v>321</v>
      </c>
      <c r="C3496" s="58">
        <v>5000</v>
      </c>
      <c r="D3496" s="58">
        <v>0</v>
      </c>
    </row>
    <row r="3497" spans="1:4" s="55" customFormat="1" x14ac:dyDescent="0.2">
      <c r="A3497" s="46">
        <v>413000</v>
      </c>
      <c r="B3497" s="51" t="s">
        <v>210</v>
      </c>
      <c r="C3497" s="45">
        <f t="shared" ref="C3497" si="894">C3498</f>
        <v>2000</v>
      </c>
      <c r="D3497" s="45">
        <f t="shared" ref="D3497" si="895">D3498</f>
        <v>0</v>
      </c>
    </row>
    <row r="3498" spans="1:4" s="30" customFormat="1" x14ac:dyDescent="0.2">
      <c r="A3498" s="48">
        <v>413900</v>
      </c>
      <c r="B3498" s="49" t="s">
        <v>99</v>
      </c>
      <c r="C3498" s="58">
        <v>2000</v>
      </c>
      <c r="D3498" s="58">
        <v>0</v>
      </c>
    </row>
    <row r="3499" spans="1:4" s="55" customFormat="1" x14ac:dyDescent="0.2">
      <c r="A3499" s="46">
        <v>415000</v>
      </c>
      <c r="B3499" s="51" t="s">
        <v>50</v>
      </c>
      <c r="C3499" s="45">
        <f>SUM(C3500:C3507)</f>
        <v>2676000</v>
      </c>
      <c r="D3499" s="45">
        <f t="shared" ref="D3499" si="896">SUM(D3500:D3507)</f>
        <v>0</v>
      </c>
    </row>
    <row r="3500" spans="1:4" s="30" customFormat="1" x14ac:dyDescent="0.2">
      <c r="A3500" s="48">
        <v>415200</v>
      </c>
      <c r="B3500" s="49" t="s">
        <v>427</v>
      </c>
      <c r="C3500" s="58">
        <v>50000</v>
      </c>
      <c r="D3500" s="58">
        <v>0</v>
      </c>
    </row>
    <row r="3501" spans="1:4" s="30" customFormat="1" x14ac:dyDescent="0.2">
      <c r="A3501" s="48">
        <v>415200</v>
      </c>
      <c r="B3501" s="49" t="s">
        <v>272</v>
      </c>
      <c r="C3501" s="58">
        <v>80000</v>
      </c>
      <c r="D3501" s="58">
        <v>0</v>
      </c>
    </row>
    <row r="3502" spans="1:4" s="30" customFormat="1" x14ac:dyDescent="0.2">
      <c r="A3502" s="48">
        <v>415200</v>
      </c>
      <c r="B3502" s="49" t="s">
        <v>660</v>
      </c>
      <c r="C3502" s="58">
        <v>50000</v>
      </c>
      <c r="D3502" s="58">
        <v>0</v>
      </c>
    </row>
    <row r="3503" spans="1:4" s="30" customFormat="1" x14ac:dyDescent="0.2">
      <c r="A3503" s="48">
        <v>415200</v>
      </c>
      <c r="B3503" s="49" t="s">
        <v>428</v>
      </c>
      <c r="C3503" s="58">
        <v>30000</v>
      </c>
      <c r="D3503" s="58">
        <v>0</v>
      </c>
    </row>
    <row r="3504" spans="1:4" s="30" customFormat="1" x14ac:dyDescent="0.2">
      <c r="A3504" s="48">
        <v>415200</v>
      </c>
      <c r="B3504" s="49" t="s">
        <v>661</v>
      </c>
      <c r="C3504" s="58">
        <v>50000</v>
      </c>
      <c r="D3504" s="58">
        <v>0</v>
      </c>
    </row>
    <row r="3505" spans="1:4" s="30" customFormat="1" x14ac:dyDescent="0.2">
      <c r="A3505" s="48">
        <v>415200</v>
      </c>
      <c r="B3505" s="49" t="s">
        <v>662</v>
      </c>
      <c r="C3505" s="58">
        <v>50000</v>
      </c>
      <c r="D3505" s="58">
        <v>0</v>
      </c>
    </row>
    <row r="3506" spans="1:4" s="30" customFormat="1" x14ac:dyDescent="0.2">
      <c r="A3506" s="48">
        <v>415200</v>
      </c>
      <c r="B3506" s="49" t="s">
        <v>274</v>
      </c>
      <c r="C3506" s="58">
        <v>2346000</v>
      </c>
      <c r="D3506" s="58">
        <v>0</v>
      </c>
    </row>
    <row r="3507" spans="1:4" s="30" customFormat="1" x14ac:dyDescent="0.2">
      <c r="A3507" s="48">
        <v>415200</v>
      </c>
      <c r="B3507" s="49" t="s">
        <v>275</v>
      </c>
      <c r="C3507" s="58">
        <v>20000</v>
      </c>
      <c r="D3507" s="58">
        <v>0</v>
      </c>
    </row>
    <row r="3508" spans="1:4" s="30" customFormat="1" x14ac:dyDescent="0.2">
      <c r="A3508" s="46">
        <v>480000</v>
      </c>
      <c r="B3508" s="51" t="s">
        <v>149</v>
      </c>
      <c r="C3508" s="45">
        <f t="shared" ref="C3508" si="897">C3509</f>
        <v>3570000</v>
      </c>
      <c r="D3508" s="45">
        <f t="shared" ref="D3508" si="898">D3509</f>
        <v>0</v>
      </c>
    </row>
    <row r="3509" spans="1:4" s="30" customFormat="1" x14ac:dyDescent="0.2">
      <c r="A3509" s="46">
        <v>487000</v>
      </c>
      <c r="B3509" s="51" t="s">
        <v>203</v>
      </c>
      <c r="C3509" s="45">
        <f>SUM(C3510:C3512)</f>
        <v>3570000</v>
      </c>
      <c r="D3509" s="45">
        <f>SUM(D3510:D3512)</f>
        <v>0</v>
      </c>
    </row>
    <row r="3510" spans="1:4" s="30" customFormat="1" x14ac:dyDescent="0.2">
      <c r="A3510" s="48">
        <v>487100</v>
      </c>
      <c r="B3510" s="49" t="s">
        <v>507</v>
      </c>
      <c r="C3510" s="58">
        <v>20000</v>
      </c>
      <c r="D3510" s="58">
        <v>0</v>
      </c>
    </row>
    <row r="3511" spans="1:4" s="30" customFormat="1" x14ac:dyDescent="0.2">
      <c r="A3511" s="48">
        <v>487300</v>
      </c>
      <c r="B3511" s="49" t="s">
        <v>663</v>
      </c>
      <c r="C3511" s="58">
        <v>3300000</v>
      </c>
      <c r="D3511" s="58">
        <v>0</v>
      </c>
    </row>
    <row r="3512" spans="1:4" s="30" customFormat="1" x14ac:dyDescent="0.2">
      <c r="A3512" s="48">
        <v>487300</v>
      </c>
      <c r="B3512" s="49" t="s">
        <v>150</v>
      </c>
      <c r="C3512" s="58">
        <v>250000</v>
      </c>
      <c r="D3512" s="58">
        <v>0</v>
      </c>
    </row>
    <row r="3513" spans="1:4" s="30" customFormat="1" x14ac:dyDescent="0.2">
      <c r="A3513" s="46">
        <v>510000</v>
      </c>
      <c r="B3513" s="51" t="s">
        <v>153</v>
      </c>
      <c r="C3513" s="45">
        <f>C3514+C3516+0</f>
        <v>15000</v>
      </c>
      <c r="D3513" s="45">
        <f>D3514+D3516+0</f>
        <v>0</v>
      </c>
    </row>
    <row r="3514" spans="1:4" s="30" customFormat="1" x14ac:dyDescent="0.2">
      <c r="A3514" s="46">
        <v>511000</v>
      </c>
      <c r="B3514" s="51" t="s">
        <v>154</v>
      </c>
      <c r="C3514" s="45">
        <f>SUM(C3515:C3515)</f>
        <v>10000</v>
      </c>
      <c r="D3514" s="45">
        <f>SUM(D3515:D3515)</f>
        <v>0</v>
      </c>
    </row>
    <row r="3515" spans="1:4" s="30" customFormat="1" x14ac:dyDescent="0.2">
      <c r="A3515" s="48">
        <v>511300</v>
      </c>
      <c r="B3515" s="49" t="s">
        <v>157</v>
      </c>
      <c r="C3515" s="58">
        <v>10000</v>
      </c>
      <c r="D3515" s="58">
        <v>0</v>
      </c>
    </row>
    <row r="3516" spans="1:4" s="55" customFormat="1" x14ac:dyDescent="0.2">
      <c r="A3516" s="46">
        <v>516000</v>
      </c>
      <c r="B3516" s="51" t="s">
        <v>164</v>
      </c>
      <c r="C3516" s="45">
        <f t="shared" ref="C3516" si="899">C3517</f>
        <v>5000</v>
      </c>
      <c r="D3516" s="45">
        <f t="shared" ref="D3516" si="900">D3517</f>
        <v>0</v>
      </c>
    </row>
    <row r="3517" spans="1:4" s="30" customFormat="1" x14ac:dyDescent="0.2">
      <c r="A3517" s="48">
        <v>516100</v>
      </c>
      <c r="B3517" s="49" t="s">
        <v>164</v>
      </c>
      <c r="C3517" s="58">
        <v>5000</v>
      </c>
      <c r="D3517" s="58">
        <v>0</v>
      </c>
    </row>
    <row r="3518" spans="1:4" s="55" customFormat="1" x14ac:dyDescent="0.2">
      <c r="A3518" s="46">
        <v>630000</v>
      </c>
      <c r="B3518" s="51" t="s">
        <v>194</v>
      </c>
      <c r="C3518" s="45">
        <f>C3519+0</f>
        <v>100000</v>
      </c>
      <c r="D3518" s="45">
        <f>D3519+0</f>
        <v>0</v>
      </c>
    </row>
    <row r="3519" spans="1:4" s="55" customFormat="1" x14ac:dyDescent="0.2">
      <c r="A3519" s="46">
        <v>638000</v>
      </c>
      <c r="B3519" s="51" t="s">
        <v>127</v>
      </c>
      <c r="C3519" s="45">
        <f t="shared" ref="C3519" si="901">C3520</f>
        <v>100000</v>
      </c>
      <c r="D3519" s="45">
        <f t="shared" ref="D3519" si="902">D3520</f>
        <v>0</v>
      </c>
    </row>
    <row r="3520" spans="1:4" s="30" customFormat="1" x14ac:dyDescent="0.2">
      <c r="A3520" s="48">
        <v>638100</v>
      </c>
      <c r="B3520" s="49" t="s">
        <v>199</v>
      </c>
      <c r="C3520" s="58">
        <v>100000</v>
      </c>
      <c r="D3520" s="58">
        <v>0</v>
      </c>
    </row>
    <row r="3521" spans="1:4" s="30" customFormat="1" x14ac:dyDescent="0.2">
      <c r="A3521" s="89"/>
      <c r="B3521" s="83" t="s">
        <v>236</v>
      </c>
      <c r="C3521" s="87">
        <f>C3479+C3508+C3513+C3518</f>
        <v>9613600</v>
      </c>
      <c r="D3521" s="87">
        <f>D3479+D3508+D3513+D3518</f>
        <v>0</v>
      </c>
    </row>
    <row r="3522" spans="1:4" s="30" customFormat="1" x14ac:dyDescent="0.2">
      <c r="A3522" s="48"/>
      <c r="B3522" s="49"/>
      <c r="C3522" s="50"/>
      <c r="D3522" s="50"/>
    </row>
    <row r="3523" spans="1:4" s="30" customFormat="1" x14ac:dyDescent="0.2">
      <c r="A3523" s="43"/>
      <c r="B3523" s="44"/>
      <c r="C3523" s="50"/>
      <c r="D3523" s="50"/>
    </row>
    <row r="3524" spans="1:4" s="30" customFormat="1" x14ac:dyDescent="0.2">
      <c r="A3524" s="48" t="s">
        <v>664</v>
      </c>
      <c r="B3524" s="51"/>
      <c r="C3524" s="50"/>
      <c r="D3524" s="50"/>
    </row>
    <row r="3525" spans="1:4" s="30" customFormat="1" x14ac:dyDescent="0.2">
      <c r="A3525" s="48" t="s">
        <v>251</v>
      </c>
      <c r="B3525" s="51"/>
      <c r="C3525" s="50"/>
      <c r="D3525" s="50"/>
    </row>
    <row r="3526" spans="1:4" s="30" customFormat="1" x14ac:dyDescent="0.2">
      <c r="A3526" s="48" t="s">
        <v>376</v>
      </c>
      <c r="B3526" s="51"/>
      <c r="C3526" s="50"/>
      <c r="D3526" s="50"/>
    </row>
    <row r="3527" spans="1:4" s="30" customFormat="1" x14ac:dyDescent="0.2">
      <c r="A3527" s="48" t="s">
        <v>532</v>
      </c>
      <c r="B3527" s="51"/>
      <c r="C3527" s="50"/>
      <c r="D3527" s="50"/>
    </row>
    <row r="3528" spans="1:4" s="30" customFormat="1" x14ac:dyDescent="0.2">
      <c r="A3528" s="48"/>
      <c r="B3528" s="79"/>
      <c r="C3528" s="67"/>
      <c r="D3528" s="67"/>
    </row>
    <row r="3529" spans="1:4" s="30" customFormat="1" x14ac:dyDescent="0.2">
      <c r="A3529" s="46">
        <v>410000</v>
      </c>
      <c r="B3529" s="47" t="s">
        <v>87</v>
      </c>
      <c r="C3529" s="45">
        <f>C3530+C3535+C3547+C3552+0+0</f>
        <v>6436400</v>
      </c>
      <c r="D3529" s="45">
        <f>D3530+D3535+D3547+D3552+0+0</f>
        <v>0</v>
      </c>
    </row>
    <row r="3530" spans="1:4" s="30" customFormat="1" x14ac:dyDescent="0.2">
      <c r="A3530" s="46">
        <v>411000</v>
      </c>
      <c r="B3530" s="47" t="s">
        <v>204</v>
      </c>
      <c r="C3530" s="45">
        <f t="shared" ref="C3530" si="903">SUM(C3531:C3534)</f>
        <v>1890400</v>
      </c>
      <c r="D3530" s="45">
        <f t="shared" ref="D3530" si="904">SUM(D3531:D3534)</f>
        <v>0</v>
      </c>
    </row>
    <row r="3531" spans="1:4" s="30" customFormat="1" x14ac:dyDescent="0.2">
      <c r="A3531" s="48">
        <v>411100</v>
      </c>
      <c r="B3531" s="49" t="s">
        <v>88</v>
      </c>
      <c r="C3531" s="58">
        <v>1770000</v>
      </c>
      <c r="D3531" s="58">
        <v>0</v>
      </c>
    </row>
    <row r="3532" spans="1:4" s="30" customFormat="1" x14ac:dyDescent="0.2">
      <c r="A3532" s="48">
        <v>411200</v>
      </c>
      <c r="B3532" s="49" t="s">
        <v>217</v>
      </c>
      <c r="C3532" s="58">
        <v>50000</v>
      </c>
      <c r="D3532" s="58">
        <v>0</v>
      </c>
    </row>
    <row r="3533" spans="1:4" s="30" customFormat="1" ht="40.5" x14ac:dyDescent="0.2">
      <c r="A3533" s="48">
        <v>411300</v>
      </c>
      <c r="B3533" s="49" t="s">
        <v>89</v>
      </c>
      <c r="C3533" s="58">
        <v>52000</v>
      </c>
      <c r="D3533" s="58">
        <v>0</v>
      </c>
    </row>
    <row r="3534" spans="1:4" s="30" customFormat="1" x14ac:dyDescent="0.2">
      <c r="A3534" s="48">
        <v>411400</v>
      </c>
      <c r="B3534" s="49" t="s">
        <v>90</v>
      </c>
      <c r="C3534" s="58">
        <v>18400</v>
      </c>
      <c r="D3534" s="58">
        <v>0</v>
      </c>
    </row>
    <row r="3535" spans="1:4" s="30" customFormat="1" x14ac:dyDescent="0.2">
      <c r="A3535" s="46">
        <v>412000</v>
      </c>
      <c r="B3535" s="51" t="s">
        <v>209</v>
      </c>
      <c r="C3535" s="45">
        <f t="shared" ref="C3535" si="905">SUM(C3536:C3546)</f>
        <v>636000</v>
      </c>
      <c r="D3535" s="45">
        <f t="shared" ref="D3535" si="906">SUM(D3536:D3546)</f>
        <v>0</v>
      </c>
    </row>
    <row r="3536" spans="1:4" s="30" customFormat="1" x14ac:dyDescent="0.2">
      <c r="A3536" s="48">
        <v>412200</v>
      </c>
      <c r="B3536" s="49" t="s">
        <v>218</v>
      </c>
      <c r="C3536" s="58">
        <v>166000</v>
      </c>
      <c r="D3536" s="58">
        <v>0</v>
      </c>
    </row>
    <row r="3537" spans="1:4" s="30" customFormat="1" x14ac:dyDescent="0.2">
      <c r="A3537" s="48">
        <v>412300</v>
      </c>
      <c r="B3537" s="49" t="s">
        <v>92</v>
      </c>
      <c r="C3537" s="58">
        <v>13000</v>
      </c>
      <c r="D3537" s="58">
        <v>0</v>
      </c>
    </row>
    <row r="3538" spans="1:4" s="30" customFormat="1" x14ac:dyDescent="0.2">
      <c r="A3538" s="48">
        <v>412500</v>
      </c>
      <c r="B3538" s="49" t="s">
        <v>94</v>
      </c>
      <c r="C3538" s="58">
        <v>12999.999999999998</v>
      </c>
      <c r="D3538" s="58">
        <v>0</v>
      </c>
    </row>
    <row r="3539" spans="1:4" s="30" customFormat="1" x14ac:dyDescent="0.2">
      <c r="A3539" s="48">
        <v>412600</v>
      </c>
      <c r="B3539" s="49" t="s">
        <v>219</v>
      </c>
      <c r="C3539" s="58">
        <v>38000</v>
      </c>
      <c r="D3539" s="58">
        <v>0</v>
      </c>
    </row>
    <row r="3540" spans="1:4" s="30" customFormat="1" x14ac:dyDescent="0.2">
      <c r="A3540" s="48">
        <v>412700</v>
      </c>
      <c r="B3540" s="49" t="s">
        <v>206</v>
      </c>
      <c r="C3540" s="58">
        <v>30000</v>
      </c>
      <c r="D3540" s="58">
        <v>0</v>
      </c>
    </row>
    <row r="3541" spans="1:4" s="30" customFormat="1" x14ac:dyDescent="0.2">
      <c r="A3541" s="48">
        <v>412900</v>
      </c>
      <c r="B3541" s="53" t="s">
        <v>533</v>
      </c>
      <c r="C3541" s="58">
        <v>2000</v>
      </c>
      <c r="D3541" s="58">
        <v>0</v>
      </c>
    </row>
    <row r="3542" spans="1:4" s="30" customFormat="1" x14ac:dyDescent="0.2">
      <c r="A3542" s="48">
        <v>412900</v>
      </c>
      <c r="B3542" s="53" t="s">
        <v>301</v>
      </c>
      <c r="C3542" s="58">
        <v>280000</v>
      </c>
      <c r="D3542" s="58">
        <v>0</v>
      </c>
    </row>
    <row r="3543" spans="1:4" s="30" customFormat="1" x14ac:dyDescent="0.2">
      <c r="A3543" s="48">
        <v>412900</v>
      </c>
      <c r="B3543" s="53" t="s">
        <v>319</v>
      </c>
      <c r="C3543" s="58">
        <v>3999.9999999999995</v>
      </c>
      <c r="D3543" s="58">
        <v>0</v>
      </c>
    </row>
    <row r="3544" spans="1:4" s="30" customFormat="1" x14ac:dyDescent="0.2">
      <c r="A3544" s="48">
        <v>412900</v>
      </c>
      <c r="B3544" s="53" t="s">
        <v>320</v>
      </c>
      <c r="C3544" s="58">
        <v>2000</v>
      </c>
      <c r="D3544" s="58">
        <v>0</v>
      </c>
    </row>
    <row r="3545" spans="1:4" s="30" customFormat="1" x14ac:dyDescent="0.2">
      <c r="A3545" s="48">
        <v>412900</v>
      </c>
      <c r="B3545" s="53" t="s">
        <v>321</v>
      </c>
      <c r="C3545" s="58">
        <v>4000</v>
      </c>
      <c r="D3545" s="58">
        <v>0</v>
      </c>
    </row>
    <row r="3546" spans="1:4" s="30" customFormat="1" x14ac:dyDescent="0.2">
      <c r="A3546" s="48">
        <v>412900</v>
      </c>
      <c r="B3546" s="49" t="s">
        <v>303</v>
      </c>
      <c r="C3546" s="58">
        <v>84000</v>
      </c>
      <c r="D3546" s="58">
        <v>0</v>
      </c>
    </row>
    <row r="3547" spans="1:4" s="86" customFormat="1" x14ac:dyDescent="0.2">
      <c r="A3547" s="46">
        <v>415000</v>
      </c>
      <c r="B3547" s="51" t="s">
        <v>50</v>
      </c>
      <c r="C3547" s="45">
        <f>SUM(C3548:C3551)</f>
        <v>1430000</v>
      </c>
      <c r="D3547" s="45">
        <f>SUM(D3548:D3551)</f>
        <v>0</v>
      </c>
    </row>
    <row r="3548" spans="1:4" s="30" customFormat="1" x14ac:dyDescent="0.2">
      <c r="A3548" s="56">
        <v>415200</v>
      </c>
      <c r="B3548" s="49" t="s">
        <v>508</v>
      </c>
      <c r="C3548" s="58">
        <v>700000</v>
      </c>
      <c r="D3548" s="58">
        <v>0</v>
      </c>
    </row>
    <row r="3549" spans="1:4" s="30" customFormat="1" x14ac:dyDescent="0.2">
      <c r="A3549" s="56">
        <v>415200</v>
      </c>
      <c r="B3549" s="49" t="s">
        <v>665</v>
      </c>
      <c r="C3549" s="58">
        <v>200000</v>
      </c>
      <c r="D3549" s="58">
        <v>0</v>
      </c>
    </row>
    <row r="3550" spans="1:4" s="30" customFormat="1" x14ac:dyDescent="0.2">
      <c r="A3550" s="56">
        <v>415200</v>
      </c>
      <c r="B3550" s="49" t="s">
        <v>309</v>
      </c>
      <c r="C3550" s="58">
        <v>230000</v>
      </c>
      <c r="D3550" s="58">
        <v>0</v>
      </c>
    </row>
    <row r="3551" spans="1:4" s="30" customFormat="1" x14ac:dyDescent="0.2">
      <c r="A3551" s="56">
        <v>415200</v>
      </c>
      <c r="B3551" s="49" t="s">
        <v>429</v>
      </c>
      <c r="C3551" s="58">
        <v>300000</v>
      </c>
      <c r="D3551" s="58">
        <v>0</v>
      </c>
    </row>
    <row r="3552" spans="1:4" s="55" customFormat="1" x14ac:dyDescent="0.2">
      <c r="A3552" s="46">
        <v>416000</v>
      </c>
      <c r="B3552" s="51" t="s">
        <v>211</v>
      </c>
      <c r="C3552" s="45">
        <f>SUM(C3553:C3556)</f>
        <v>2480000</v>
      </c>
      <c r="D3552" s="45">
        <f>SUM(D3553:D3556)</f>
        <v>0</v>
      </c>
    </row>
    <row r="3553" spans="1:4" s="30" customFormat="1" x14ac:dyDescent="0.2">
      <c r="A3553" s="56">
        <v>416100</v>
      </c>
      <c r="B3553" s="49" t="s">
        <v>276</v>
      </c>
      <c r="C3553" s="58">
        <v>160000</v>
      </c>
      <c r="D3553" s="58">
        <v>0</v>
      </c>
    </row>
    <row r="3554" spans="1:4" s="30" customFormat="1" x14ac:dyDescent="0.2">
      <c r="A3554" s="56">
        <v>416100</v>
      </c>
      <c r="B3554" s="49" t="s">
        <v>310</v>
      </c>
      <c r="C3554" s="58">
        <v>35000</v>
      </c>
      <c r="D3554" s="58">
        <v>0</v>
      </c>
    </row>
    <row r="3555" spans="1:4" s="30" customFormat="1" x14ac:dyDescent="0.2">
      <c r="A3555" s="48">
        <v>416100</v>
      </c>
      <c r="B3555" s="49" t="s">
        <v>252</v>
      </c>
      <c r="C3555" s="58">
        <v>2130000</v>
      </c>
      <c r="D3555" s="58">
        <v>0</v>
      </c>
    </row>
    <row r="3556" spans="1:4" s="30" customFormat="1" x14ac:dyDescent="0.2">
      <c r="A3556" s="48">
        <v>416100</v>
      </c>
      <c r="B3556" s="49" t="s">
        <v>277</v>
      </c>
      <c r="C3556" s="58">
        <v>155000</v>
      </c>
      <c r="D3556" s="58">
        <v>0</v>
      </c>
    </row>
    <row r="3557" spans="1:4" s="86" customFormat="1" x14ac:dyDescent="0.2">
      <c r="A3557" s="46">
        <v>480000</v>
      </c>
      <c r="B3557" s="51" t="s">
        <v>149</v>
      </c>
      <c r="C3557" s="45">
        <f t="shared" ref="C3557" si="907">C3558</f>
        <v>14169000</v>
      </c>
      <c r="D3557" s="45">
        <f t="shared" ref="D3557" si="908">D3558</f>
        <v>0</v>
      </c>
    </row>
    <row r="3558" spans="1:4" s="86" customFormat="1" x14ac:dyDescent="0.2">
      <c r="A3558" s="46">
        <v>488000</v>
      </c>
      <c r="B3558" s="51" t="s">
        <v>103</v>
      </c>
      <c r="C3558" s="45">
        <f>SUM(C3559:C3565)</f>
        <v>14169000</v>
      </c>
      <c r="D3558" s="45">
        <f>SUM(D3559:D3565)</f>
        <v>0</v>
      </c>
    </row>
    <row r="3559" spans="1:4" s="30" customFormat="1" x14ac:dyDescent="0.2">
      <c r="A3559" s="48">
        <v>488100</v>
      </c>
      <c r="B3559" s="49" t="s">
        <v>430</v>
      </c>
      <c r="C3559" s="58">
        <v>7829000</v>
      </c>
      <c r="D3559" s="58">
        <v>0</v>
      </c>
    </row>
    <row r="3560" spans="1:4" s="30" customFormat="1" x14ac:dyDescent="0.2">
      <c r="A3560" s="48">
        <v>488100</v>
      </c>
      <c r="B3560" s="49" t="s">
        <v>431</v>
      </c>
      <c r="C3560" s="58">
        <v>680000</v>
      </c>
      <c r="D3560" s="58">
        <v>0</v>
      </c>
    </row>
    <row r="3561" spans="1:4" s="30" customFormat="1" x14ac:dyDescent="0.2">
      <c r="A3561" s="48">
        <v>488100</v>
      </c>
      <c r="B3561" s="49" t="s">
        <v>666</v>
      </c>
      <c r="C3561" s="58">
        <v>4000000</v>
      </c>
      <c r="D3561" s="58">
        <v>0</v>
      </c>
    </row>
    <row r="3562" spans="1:4" s="30" customFormat="1" x14ac:dyDescent="0.2">
      <c r="A3562" s="48">
        <v>488100</v>
      </c>
      <c r="B3562" s="49" t="s">
        <v>667</v>
      </c>
      <c r="C3562" s="58">
        <v>600000</v>
      </c>
      <c r="D3562" s="58">
        <v>0</v>
      </c>
    </row>
    <row r="3563" spans="1:4" s="30" customFormat="1" x14ac:dyDescent="0.2">
      <c r="A3563" s="48">
        <v>488100</v>
      </c>
      <c r="B3563" s="49" t="s">
        <v>432</v>
      </c>
      <c r="C3563" s="58">
        <v>550000</v>
      </c>
      <c r="D3563" s="58">
        <v>0</v>
      </c>
    </row>
    <row r="3564" spans="1:4" s="30" customFormat="1" x14ac:dyDescent="0.2">
      <c r="A3564" s="48">
        <v>488100</v>
      </c>
      <c r="B3564" s="49" t="s">
        <v>668</v>
      </c>
      <c r="C3564" s="58">
        <v>120000</v>
      </c>
      <c r="D3564" s="58">
        <v>0</v>
      </c>
    </row>
    <row r="3565" spans="1:4" s="30" customFormat="1" x14ac:dyDescent="0.2">
      <c r="A3565" s="56">
        <v>488100</v>
      </c>
      <c r="B3565" s="49" t="s">
        <v>669</v>
      </c>
      <c r="C3565" s="58">
        <v>390000</v>
      </c>
      <c r="D3565" s="58">
        <v>0</v>
      </c>
    </row>
    <row r="3566" spans="1:4" s="30" customFormat="1" x14ac:dyDescent="0.2">
      <c r="A3566" s="46">
        <v>510000</v>
      </c>
      <c r="B3566" s="51" t="s">
        <v>153</v>
      </c>
      <c r="C3566" s="45">
        <f>C3567+C3570+0</f>
        <v>123000</v>
      </c>
      <c r="D3566" s="45">
        <f>D3567+D3570+0</f>
        <v>0</v>
      </c>
    </row>
    <row r="3567" spans="1:4" s="30" customFormat="1" x14ac:dyDescent="0.2">
      <c r="A3567" s="46">
        <v>511000</v>
      </c>
      <c r="B3567" s="51" t="s">
        <v>154</v>
      </c>
      <c r="C3567" s="45">
        <f>SUM(C3568:C3569)</f>
        <v>113000</v>
      </c>
      <c r="D3567" s="45">
        <f>SUM(D3568:D3569)</f>
        <v>0</v>
      </c>
    </row>
    <row r="3568" spans="1:4" s="30" customFormat="1" x14ac:dyDescent="0.2">
      <c r="A3568" s="48">
        <v>511300</v>
      </c>
      <c r="B3568" s="49" t="s">
        <v>157</v>
      </c>
      <c r="C3568" s="58">
        <v>65000</v>
      </c>
      <c r="D3568" s="58">
        <v>0</v>
      </c>
    </row>
    <row r="3569" spans="1:4" s="30" customFormat="1" x14ac:dyDescent="0.2">
      <c r="A3569" s="48">
        <v>511700</v>
      </c>
      <c r="B3569" s="49" t="s">
        <v>160</v>
      </c>
      <c r="C3569" s="58">
        <v>48000</v>
      </c>
      <c r="D3569" s="58">
        <v>0</v>
      </c>
    </row>
    <row r="3570" spans="1:4" s="55" customFormat="1" x14ac:dyDescent="0.2">
      <c r="A3570" s="46">
        <v>516000</v>
      </c>
      <c r="B3570" s="51" t="s">
        <v>164</v>
      </c>
      <c r="C3570" s="97">
        <f t="shared" ref="C3570" si="909">C3571</f>
        <v>10000</v>
      </c>
      <c r="D3570" s="97">
        <f t="shared" ref="D3570" si="910">D3571</f>
        <v>0</v>
      </c>
    </row>
    <row r="3571" spans="1:4" s="30" customFormat="1" x14ac:dyDescent="0.2">
      <c r="A3571" s="48">
        <v>516100</v>
      </c>
      <c r="B3571" s="49" t="s">
        <v>164</v>
      </c>
      <c r="C3571" s="58">
        <v>10000</v>
      </c>
      <c r="D3571" s="58">
        <v>0</v>
      </c>
    </row>
    <row r="3572" spans="1:4" s="55" customFormat="1" x14ac:dyDescent="0.2">
      <c r="A3572" s="46">
        <v>630000</v>
      </c>
      <c r="B3572" s="51" t="s">
        <v>194</v>
      </c>
      <c r="C3572" s="45">
        <f>0+C3573</f>
        <v>79000</v>
      </c>
      <c r="D3572" s="45">
        <f>0+D3573</f>
        <v>0</v>
      </c>
    </row>
    <row r="3573" spans="1:4" s="55" customFormat="1" x14ac:dyDescent="0.2">
      <c r="A3573" s="46">
        <v>638000</v>
      </c>
      <c r="B3573" s="51" t="s">
        <v>127</v>
      </c>
      <c r="C3573" s="45">
        <f t="shared" ref="C3573" si="911">C3574</f>
        <v>79000</v>
      </c>
      <c r="D3573" s="45">
        <f t="shared" ref="D3573" si="912">D3574</f>
        <v>0</v>
      </c>
    </row>
    <row r="3574" spans="1:4" s="30" customFormat="1" x14ac:dyDescent="0.2">
      <c r="A3574" s="48">
        <v>638100</v>
      </c>
      <c r="B3574" s="49" t="s">
        <v>199</v>
      </c>
      <c r="C3574" s="58">
        <v>79000</v>
      </c>
      <c r="D3574" s="58">
        <v>0</v>
      </c>
    </row>
    <row r="3575" spans="1:4" s="55" customFormat="1" x14ac:dyDescent="0.2">
      <c r="A3575" s="92"/>
      <c r="B3575" s="51" t="s">
        <v>670</v>
      </c>
      <c r="C3575" s="45">
        <f>C3529+C3557+C3566+C3572+0</f>
        <v>20807400</v>
      </c>
      <c r="D3575" s="45">
        <f>D3529+D3557+D3566+D3572+0</f>
        <v>0</v>
      </c>
    </row>
    <row r="3576" spans="1:4" s="30" customFormat="1" x14ac:dyDescent="0.2">
      <c r="A3576" s="92"/>
      <c r="B3576" s="51"/>
      <c r="C3576" s="50"/>
      <c r="D3576" s="50"/>
    </row>
    <row r="3577" spans="1:4" s="30" customFormat="1" x14ac:dyDescent="0.2">
      <c r="A3577" s="48" t="s">
        <v>671</v>
      </c>
      <c r="B3577" s="51"/>
      <c r="C3577" s="50"/>
      <c r="D3577" s="50"/>
    </row>
    <row r="3578" spans="1:4" s="30" customFormat="1" x14ac:dyDescent="0.2">
      <c r="A3578" s="48" t="s">
        <v>251</v>
      </c>
      <c r="B3578" s="51"/>
      <c r="C3578" s="50"/>
      <c r="D3578" s="50"/>
    </row>
    <row r="3579" spans="1:4" s="30" customFormat="1" x14ac:dyDescent="0.2">
      <c r="A3579" s="48" t="s">
        <v>376</v>
      </c>
      <c r="B3579" s="51"/>
      <c r="C3579" s="50"/>
      <c r="D3579" s="50"/>
    </row>
    <row r="3580" spans="1:4" s="30" customFormat="1" x14ac:dyDescent="0.2">
      <c r="A3580" s="48" t="s">
        <v>604</v>
      </c>
      <c r="B3580" s="51"/>
      <c r="C3580" s="50"/>
      <c r="D3580" s="50"/>
    </row>
    <row r="3581" spans="1:4" s="30" customFormat="1" x14ac:dyDescent="0.2">
      <c r="A3581" s="48"/>
      <c r="B3581" s="51"/>
      <c r="C3581" s="50"/>
      <c r="D3581" s="50"/>
    </row>
    <row r="3582" spans="1:4" s="55" customFormat="1" x14ac:dyDescent="0.2">
      <c r="A3582" s="46">
        <v>410000</v>
      </c>
      <c r="B3582" s="47" t="s">
        <v>87</v>
      </c>
      <c r="C3582" s="45">
        <f>C3583+C3586</f>
        <v>770000</v>
      </c>
      <c r="D3582" s="45">
        <f>D3583+D3586</f>
        <v>0</v>
      </c>
    </row>
    <row r="3583" spans="1:4" s="55" customFormat="1" x14ac:dyDescent="0.2">
      <c r="A3583" s="46">
        <v>412000</v>
      </c>
      <c r="B3583" s="51" t="s">
        <v>209</v>
      </c>
      <c r="C3583" s="45">
        <f>SUM(C3584:C3585)</f>
        <v>19999.999999999996</v>
      </c>
      <c r="D3583" s="45">
        <f>SUM(D3584:D3585)</f>
        <v>0</v>
      </c>
    </row>
    <row r="3584" spans="1:4" s="30" customFormat="1" x14ac:dyDescent="0.2">
      <c r="A3584" s="48">
        <v>412700</v>
      </c>
      <c r="B3584" s="49" t="s">
        <v>206</v>
      </c>
      <c r="C3584" s="58">
        <v>3999.9999999999995</v>
      </c>
      <c r="D3584" s="58">
        <v>0</v>
      </c>
    </row>
    <row r="3585" spans="1:4" s="30" customFormat="1" x14ac:dyDescent="0.2">
      <c r="A3585" s="48">
        <v>412900</v>
      </c>
      <c r="B3585" s="49" t="s">
        <v>301</v>
      </c>
      <c r="C3585" s="58">
        <v>15999.999999999998</v>
      </c>
      <c r="D3585" s="58">
        <v>0</v>
      </c>
    </row>
    <row r="3586" spans="1:4" s="55" customFormat="1" x14ac:dyDescent="0.2">
      <c r="A3586" s="46">
        <v>416000</v>
      </c>
      <c r="B3586" s="51" t="s">
        <v>211</v>
      </c>
      <c r="C3586" s="45">
        <f t="shared" ref="C3586" si="913">C3587</f>
        <v>750000</v>
      </c>
      <c r="D3586" s="45">
        <f t="shared" ref="D3586" si="914">D3587</f>
        <v>0</v>
      </c>
    </row>
    <row r="3587" spans="1:4" s="30" customFormat="1" x14ac:dyDescent="0.2">
      <c r="A3587" s="48">
        <v>416100</v>
      </c>
      <c r="B3587" s="49" t="s">
        <v>433</v>
      </c>
      <c r="C3587" s="58">
        <v>750000</v>
      </c>
      <c r="D3587" s="58">
        <v>0</v>
      </c>
    </row>
    <row r="3588" spans="1:4" s="55" customFormat="1" x14ac:dyDescent="0.2">
      <c r="A3588" s="46"/>
      <c r="B3588" s="51" t="s">
        <v>278</v>
      </c>
      <c r="C3588" s="45">
        <f>C3582</f>
        <v>770000</v>
      </c>
      <c r="D3588" s="45">
        <f>D3582</f>
        <v>0</v>
      </c>
    </row>
    <row r="3589" spans="1:4" s="30" customFormat="1" x14ac:dyDescent="0.2">
      <c r="A3589" s="89"/>
      <c r="B3589" s="83" t="s">
        <v>236</v>
      </c>
      <c r="C3589" s="87">
        <f>C3575+C3588</f>
        <v>21577400</v>
      </c>
      <c r="D3589" s="87">
        <f>D3575+D3588</f>
        <v>0</v>
      </c>
    </row>
    <row r="3590" spans="1:4" s="30" customFormat="1" x14ac:dyDescent="0.2">
      <c r="A3590" s="66"/>
      <c r="B3590" s="44"/>
      <c r="C3590" s="67"/>
      <c r="D3590" s="67"/>
    </row>
    <row r="3591" spans="1:4" s="30" customFormat="1" x14ac:dyDescent="0.2">
      <c r="A3591" s="66"/>
      <c r="B3591" s="44"/>
      <c r="C3591" s="67"/>
      <c r="D3591" s="67"/>
    </row>
    <row r="3592" spans="1:4" s="30" customFormat="1" x14ac:dyDescent="0.2">
      <c r="A3592" s="48" t="s">
        <v>672</v>
      </c>
      <c r="B3592" s="51"/>
      <c r="C3592" s="67"/>
      <c r="D3592" s="67"/>
    </row>
    <row r="3593" spans="1:4" s="30" customFormat="1" x14ac:dyDescent="0.2">
      <c r="A3593" s="48" t="s">
        <v>251</v>
      </c>
      <c r="B3593" s="51"/>
      <c r="C3593" s="67"/>
      <c r="D3593" s="67"/>
    </row>
    <row r="3594" spans="1:4" s="30" customFormat="1" x14ac:dyDescent="0.2">
      <c r="A3594" s="48" t="s">
        <v>384</v>
      </c>
      <c r="B3594" s="51"/>
      <c r="C3594" s="67"/>
      <c r="D3594" s="67"/>
    </row>
    <row r="3595" spans="1:4" s="30" customFormat="1" x14ac:dyDescent="0.2">
      <c r="A3595" s="48" t="s">
        <v>673</v>
      </c>
      <c r="B3595" s="51"/>
      <c r="C3595" s="67"/>
      <c r="D3595" s="67"/>
    </row>
    <row r="3596" spans="1:4" s="30" customFormat="1" x14ac:dyDescent="0.2">
      <c r="A3596" s="48"/>
      <c r="B3596" s="79"/>
      <c r="C3596" s="67"/>
      <c r="D3596" s="67"/>
    </row>
    <row r="3597" spans="1:4" s="55" customFormat="1" x14ac:dyDescent="0.2">
      <c r="A3597" s="46">
        <v>410000</v>
      </c>
      <c r="B3597" s="47" t="s">
        <v>87</v>
      </c>
      <c r="C3597" s="45">
        <f>C3598+C3603+C3615+C3617+C3622+C3619</f>
        <v>64170000</v>
      </c>
      <c r="D3597" s="45">
        <f>D3598+D3603+D3615+D3617+D3622+D3619</f>
        <v>15988200</v>
      </c>
    </row>
    <row r="3598" spans="1:4" s="55" customFormat="1" x14ac:dyDescent="0.2">
      <c r="A3598" s="46">
        <v>411000</v>
      </c>
      <c r="B3598" s="47" t="s">
        <v>204</v>
      </c>
      <c r="C3598" s="45">
        <f t="shared" ref="C3598" si="915">SUM(C3599:C3602)</f>
        <v>59610000</v>
      </c>
      <c r="D3598" s="45">
        <f t="shared" ref="D3598" si="916">SUM(D3599:D3602)</f>
        <v>4831100</v>
      </c>
    </row>
    <row r="3599" spans="1:4" s="30" customFormat="1" x14ac:dyDescent="0.2">
      <c r="A3599" s="48">
        <v>411100</v>
      </c>
      <c r="B3599" s="49" t="s">
        <v>88</v>
      </c>
      <c r="C3599" s="58">
        <v>57700000</v>
      </c>
      <c r="D3599" s="58">
        <v>3962600</v>
      </c>
    </row>
    <row r="3600" spans="1:4" s="30" customFormat="1" x14ac:dyDescent="0.2">
      <c r="A3600" s="48">
        <v>411200</v>
      </c>
      <c r="B3600" s="49" t="s">
        <v>217</v>
      </c>
      <c r="C3600" s="58">
        <v>850000</v>
      </c>
      <c r="D3600" s="58">
        <v>674600</v>
      </c>
    </row>
    <row r="3601" spans="1:4" s="30" customFormat="1" ht="40.5" x14ac:dyDescent="0.2">
      <c r="A3601" s="48">
        <v>411300</v>
      </c>
      <c r="B3601" s="49" t="s">
        <v>89</v>
      </c>
      <c r="C3601" s="58">
        <v>730000</v>
      </c>
      <c r="D3601" s="58">
        <v>54200</v>
      </c>
    </row>
    <row r="3602" spans="1:4" s="30" customFormat="1" x14ac:dyDescent="0.2">
      <c r="A3602" s="48">
        <v>411400</v>
      </c>
      <c r="B3602" s="49" t="s">
        <v>90</v>
      </c>
      <c r="C3602" s="58">
        <v>330000</v>
      </c>
      <c r="D3602" s="58">
        <v>139700</v>
      </c>
    </row>
    <row r="3603" spans="1:4" s="55" customFormat="1" x14ac:dyDescent="0.2">
      <c r="A3603" s="46">
        <v>412000</v>
      </c>
      <c r="B3603" s="51" t="s">
        <v>209</v>
      </c>
      <c r="C3603" s="45">
        <f>SUM(C3604:C3614)</f>
        <v>4560000</v>
      </c>
      <c r="D3603" s="45">
        <f>SUM(D3604:D3614)</f>
        <v>10549400</v>
      </c>
    </row>
    <row r="3604" spans="1:4" s="30" customFormat="1" x14ac:dyDescent="0.2">
      <c r="A3604" s="56">
        <v>412100</v>
      </c>
      <c r="B3604" s="49" t="s">
        <v>91</v>
      </c>
      <c r="C3604" s="58">
        <v>0</v>
      </c>
      <c r="D3604" s="58">
        <v>151400</v>
      </c>
    </row>
    <row r="3605" spans="1:4" s="30" customFormat="1" x14ac:dyDescent="0.2">
      <c r="A3605" s="48">
        <v>412200</v>
      </c>
      <c r="B3605" s="49" t="s">
        <v>218</v>
      </c>
      <c r="C3605" s="58">
        <v>1200000</v>
      </c>
      <c r="D3605" s="58">
        <v>1858800</v>
      </c>
    </row>
    <row r="3606" spans="1:4" s="30" customFormat="1" x14ac:dyDescent="0.2">
      <c r="A3606" s="48">
        <v>412300</v>
      </c>
      <c r="B3606" s="49" t="s">
        <v>92</v>
      </c>
      <c r="C3606" s="58">
        <v>30000</v>
      </c>
      <c r="D3606" s="58">
        <v>397100</v>
      </c>
    </row>
    <row r="3607" spans="1:4" s="30" customFormat="1" x14ac:dyDescent="0.2">
      <c r="A3607" s="48">
        <v>412400</v>
      </c>
      <c r="B3607" s="49" t="s">
        <v>93</v>
      </c>
      <c r="C3607" s="58">
        <v>20000</v>
      </c>
      <c r="D3607" s="58">
        <v>1008700</v>
      </c>
    </row>
    <row r="3608" spans="1:4" s="30" customFormat="1" x14ac:dyDescent="0.2">
      <c r="A3608" s="48">
        <v>412500</v>
      </c>
      <c r="B3608" s="49" t="s">
        <v>94</v>
      </c>
      <c r="C3608" s="58">
        <v>25000</v>
      </c>
      <c r="D3608" s="58">
        <v>625900</v>
      </c>
    </row>
    <row r="3609" spans="1:4" s="30" customFormat="1" x14ac:dyDescent="0.2">
      <c r="A3609" s="48">
        <v>412600</v>
      </c>
      <c r="B3609" s="49" t="s">
        <v>219</v>
      </c>
      <c r="C3609" s="58">
        <v>10000</v>
      </c>
      <c r="D3609" s="58">
        <v>510000</v>
      </c>
    </row>
    <row r="3610" spans="1:4" s="30" customFormat="1" x14ac:dyDescent="0.2">
      <c r="A3610" s="48">
        <v>412700</v>
      </c>
      <c r="B3610" s="49" t="s">
        <v>206</v>
      </c>
      <c r="C3610" s="58">
        <v>45000</v>
      </c>
      <c r="D3610" s="58">
        <v>689500</v>
      </c>
    </row>
    <row r="3611" spans="1:4" s="30" customFormat="1" x14ac:dyDescent="0.2">
      <c r="A3611" s="48">
        <v>412800</v>
      </c>
      <c r="B3611" s="49" t="s">
        <v>220</v>
      </c>
      <c r="C3611" s="58">
        <v>0</v>
      </c>
      <c r="D3611" s="58">
        <v>11900</v>
      </c>
    </row>
    <row r="3612" spans="1:4" s="30" customFormat="1" x14ac:dyDescent="0.2">
      <c r="A3612" s="48">
        <v>412900</v>
      </c>
      <c r="B3612" s="53" t="s">
        <v>301</v>
      </c>
      <c r="C3612" s="58">
        <v>3100000</v>
      </c>
      <c r="D3612" s="58">
        <v>0</v>
      </c>
    </row>
    <row r="3613" spans="1:4" s="30" customFormat="1" x14ac:dyDescent="0.2">
      <c r="A3613" s="48">
        <v>412900</v>
      </c>
      <c r="B3613" s="49" t="s">
        <v>321</v>
      </c>
      <c r="C3613" s="58">
        <v>130000</v>
      </c>
      <c r="D3613" s="58">
        <v>0</v>
      </c>
    </row>
    <row r="3614" spans="1:4" s="30" customFormat="1" x14ac:dyDescent="0.2">
      <c r="A3614" s="48">
        <v>412900</v>
      </c>
      <c r="B3614" s="49" t="s">
        <v>303</v>
      </c>
      <c r="C3614" s="58">
        <v>0</v>
      </c>
      <c r="D3614" s="58">
        <v>5296100</v>
      </c>
    </row>
    <row r="3615" spans="1:4" s="55" customFormat="1" x14ac:dyDescent="0.2">
      <c r="A3615" s="46">
        <v>413000</v>
      </c>
      <c r="B3615" s="51" t="s">
        <v>210</v>
      </c>
      <c r="C3615" s="45">
        <f t="shared" ref="C3615" si="917">C3616</f>
        <v>0</v>
      </c>
      <c r="D3615" s="45">
        <f t="shared" ref="D3615" si="918">D3616</f>
        <v>300</v>
      </c>
    </row>
    <row r="3616" spans="1:4" s="30" customFormat="1" x14ac:dyDescent="0.2">
      <c r="A3616" s="48">
        <v>413900</v>
      </c>
      <c r="B3616" s="49" t="s">
        <v>99</v>
      </c>
      <c r="C3616" s="58">
        <v>0</v>
      </c>
      <c r="D3616" s="58">
        <v>300</v>
      </c>
    </row>
    <row r="3617" spans="1:4" s="55" customFormat="1" x14ac:dyDescent="0.2">
      <c r="A3617" s="46">
        <v>415000</v>
      </c>
      <c r="B3617" s="51" t="s">
        <v>50</v>
      </c>
      <c r="C3617" s="45">
        <f>C3618+0</f>
        <v>0</v>
      </c>
      <c r="D3617" s="45">
        <f>D3618+0</f>
        <v>510500</v>
      </c>
    </row>
    <row r="3618" spans="1:4" s="30" customFormat="1" x14ac:dyDescent="0.2">
      <c r="A3618" s="48">
        <v>415200</v>
      </c>
      <c r="B3618" s="49" t="s">
        <v>66</v>
      </c>
      <c r="C3618" s="58">
        <v>0</v>
      </c>
      <c r="D3618" s="58">
        <v>510500</v>
      </c>
    </row>
    <row r="3619" spans="1:4" s="55" customFormat="1" ht="40.5" x14ac:dyDescent="0.2">
      <c r="A3619" s="46">
        <v>418000</v>
      </c>
      <c r="B3619" s="51" t="s">
        <v>213</v>
      </c>
      <c r="C3619" s="45">
        <f>C3620+0+C3621</f>
        <v>0</v>
      </c>
      <c r="D3619" s="45">
        <f>D3620+0+D3621</f>
        <v>86900</v>
      </c>
    </row>
    <row r="3620" spans="1:4" s="30" customFormat="1" x14ac:dyDescent="0.2">
      <c r="A3620" s="56">
        <v>418200</v>
      </c>
      <c r="B3620" s="49" t="s">
        <v>147</v>
      </c>
      <c r="C3620" s="58">
        <v>0</v>
      </c>
      <c r="D3620" s="58">
        <v>50900</v>
      </c>
    </row>
    <row r="3621" spans="1:4" s="30" customFormat="1" x14ac:dyDescent="0.2">
      <c r="A3621" s="56">
        <v>418400</v>
      </c>
      <c r="B3621" s="49" t="s">
        <v>148</v>
      </c>
      <c r="C3621" s="58">
        <v>0</v>
      </c>
      <c r="D3621" s="58">
        <v>36000</v>
      </c>
    </row>
    <row r="3622" spans="1:4" s="55" customFormat="1" x14ac:dyDescent="0.2">
      <c r="A3622" s="46">
        <v>419000</v>
      </c>
      <c r="B3622" s="51" t="s">
        <v>214</v>
      </c>
      <c r="C3622" s="45">
        <f t="shared" ref="C3622" si="919">C3623</f>
        <v>0</v>
      </c>
      <c r="D3622" s="45">
        <f t="shared" ref="D3622" si="920">D3623</f>
        <v>10000</v>
      </c>
    </row>
    <row r="3623" spans="1:4" s="30" customFormat="1" x14ac:dyDescent="0.2">
      <c r="A3623" s="48">
        <v>419100</v>
      </c>
      <c r="B3623" s="49" t="s">
        <v>214</v>
      </c>
      <c r="C3623" s="58">
        <v>0</v>
      </c>
      <c r="D3623" s="58">
        <v>10000</v>
      </c>
    </row>
    <row r="3624" spans="1:4" s="55" customFormat="1" x14ac:dyDescent="0.2">
      <c r="A3624" s="46">
        <v>480000</v>
      </c>
      <c r="B3624" s="51" t="s">
        <v>149</v>
      </c>
      <c r="C3624" s="45">
        <f t="shared" ref="C3624:C3625" si="921">C3625</f>
        <v>0</v>
      </c>
      <c r="D3624" s="45">
        <f t="shared" ref="D3624:D3625" si="922">D3625</f>
        <v>37000</v>
      </c>
    </row>
    <row r="3625" spans="1:4" s="55" customFormat="1" x14ac:dyDescent="0.2">
      <c r="A3625" s="46">
        <v>488000</v>
      </c>
      <c r="B3625" s="51" t="s">
        <v>103</v>
      </c>
      <c r="C3625" s="45">
        <f t="shared" si="921"/>
        <v>0</v>
      </c>
      <c r="D3625" s="45">
        <f t="shared" si="922"/>
        <v>37000</v>
      </c>
    </row>
    <row r="3626" spans="1:4" s="30" customFormat="1" x14ac:dyDescent="0.2">
      <c r="A3626" s="56">
        <v>488100</v>
      </c>
      <c r="B3626" s="250" t="s">
        <v>103</v>
      </c>
      <c r="C3626" s="58">
        <v>0</v>
      </c>
      <c r="D3626" s="58">
        <v>37000</v>
      </c>
    </row>
    <row r="3627" spans="1:4" s="55" customFormat="1" x14ac:dyDescent="0.2">
      <c r="A3627" s="46">
        <v>510000</v>
      </c>
      <c r="B3627" s="51" t="s">
        <v>153</v>
      </c>
      <c r="C3627" s="45">
        <f>C3628+C3636+0+C3634+0</f>
        <v>0</v>
      </c>
      <c r="D3627" s="45">
        <f>D3628+D3636+0+D3634+0</f>
        <v>1945800</v>
      </c>
    </row>
    <row r="3628" spans="1:4" s="55" customFormat="1" x14ac:dyDescent="0.2">
      <c r="A3628" s="46">
        <v>511000</v>
      </c>
      <c r="B3628" s="51" t="s">
        <v>154</v>
      </c>
      <c r="C3628" s="45">
        <f>SUM(C3629:C3633)</f>
        <v>0</v>
      </c>
      <c r="D3628" s="45">
        <f>SUM(D3629:D3633)</f>
        <v>1741600</v>
      </c>
    </row>
    <row r="3629" spans="1:4" s="30" customFormat="1" x14ac:dyDescent="0.2">
      <c r="A3629" s="48">
        <v>511100</v>
      </c>
      <c r="B3629" s="49" t="s">
        <v>155</v>
      </c>
      <c r="C3629" s="58">
        <v>0</v>
      </c>
      <c r="D3629" s="58">
        <v>164000</v>
      </c>
    </row>
    <row r="3630" spans="1:4" s="30" customFormat="1" x14ac:dyDescent="0.2">
      <c r="A3630" s="48">
        <v>511200</v>
      </c>
      <c r="B3630" s="49" t="s">
        <v>156</v>
      </c>
      <c r="C3630" s="58">
        <v>0</v>
      </c>
      <c r="D3630" s="58">
        <v>126000</v>
      </c>
    </row>
    <row r="3631" spans="1:4" s="30" customFormat="1" x14ac:dyDescent="0.2">
      <c r="A3631" s="48">
        <v>511300</v>
      </c>
      <c r="B3631" s="49" t="s">
        <v>157</v>
      </c>
      <c r="C3631" s="58">
        <v>0</v>
      </c>
      <c r="D3631" s="58">
        <v>1271600</v>
      </c>
    </row>
    <row r="3632" spans="1:4" s="30" customFormat="1" x14ac:dyDescent="0.2">
      <c r="A3632" s="48">
        <v>511400</v>
      </c>
      <c r="B3632" s="49" t="s">
        <v>158</v>
      </c>
      <c r="C3632" s="58">
        <v>0</v>
      </c>
      <c r="D3632" s="58">
        <v>80000</v>
      </c>
    </row>
    <row r="3633" spans="1:4" s="30" customFormat="1" x14ac:dyDescent="0.2">
      <c r="A3633" s="48">
        <v>511700</v>
      </c>
      <c r="B3633" s="49" t="s">
        <v>160</v>
      </c>
      <c r="C3633" s="58">
        <v>0</v>
      </c>
      <c r="D3633" s="58">
        <v>100000</v>
      </c>
    </row>
    <row r="3634" spans="1:4" s="55" customFormat="1" x14ac:dyDescent="0.2">
      <c r="A3634" s="46">
        <v>513000</v>
      </c>
      <c r="B3634" s="51" t="s">
        <v>162</v>
      </c>
      <c r="C3634" s="45">
        <f t="shared" ref="C3634" si="923">C3635</f>
        <v>0</v>
      </c>
      <c r="D3634" s="45">
        <f t="shared" ref="D3634" si="924">D3635</f>
        <v>400</v>
      </c>
    </row>
    <row r="3635" spans="1:4" s="30" customFormat="1" x14ac:dyDescent="0.2">
      <c r="A3635" s="48">
        <v>513700</v>
      </c>
      <c r="B3635" s="49" t="s">
        <v>336</v>
      </c>
      <c r="C3635" s="58">
        <v>0</v>
      </c>
      <c r="D3635" s="58">
        <v>400</v>
      </c>
    </row>
    <row r="3636" spans="1:4" s="30" customFormat="1" x14ac:dyDescent="0.2">
      <c r="A3636" s="46">
        <v>516000</v>
      </c>
      <c r="B3636" s="51" t="s">
        <v>164</v>
      </c>
      <c r="C3636" s="45">
        <f t="shared" ref="C3636" si="925">+C3637</f>
        <v>0</v>
      </c>
      <c r="D3636" s="45">
        <f t="shared" ref="D3636" si="926">+D3637</f>
        <v>203800</v>
      </c>
    </row>
    <row r="3637" spans="1:4" s="30" customFormat="1" x14ac:dyDescent="0.2">
      <c r="A3637" s="48">
        <v>516100</v>
      </c>
      <c r="B3637" s="49" t="s">
        <v>164</v>
      </c>
      <c r="C3637" s="58">
        <v>0</v>
      </c>
      <c r="D3637" s="58">
        <v>203800</v>
      </c>
    </row>
    <row r="3638" spans="1:4" s="55" customFormat="1" x14ac:dyDescent="0.2">
      <c r="A3638" s="46">
        <v>630000</v>
      </c>
      <c r="B3638" s="51" t="s">
        <v>194</v>
      </c>
      <c r="C3638" s="45">
        <f t="shared" ref="C3638" si="927">C3643+C3639</f>
        <v>1150000</v>
      </c>
      <c r="D3638" s="45">
        <f t="shared" ref="D3638" si="928">D3643+D3639</f>
        <v>807400</v>
      </c>
    </row>
    <row r="3639" spans="1:4" s="55" customFormat="1" x14ac:dyDescent="0.2">
      <c r="A3639" s="46">
        <v>631000</v>
      </c>
      <c r="B3639" s="51" t="s">
        <v>126</v>
      </c>
      <c r="C3639" s="45">
        <f t="shared" ref="C3639" si="929">SUM(C3640:C3642)</f>
        <v>0</v>
      </c>
      <c r="D3639" s="45">
        <f t="shared" ref="D3639" si="930">SUM(D3640:D3642)</f>
        <v>616800</v>
      </c>
    </row>
    <row r="3640" spans="1:4" s="30" customFormat="1" x14ac:dyDescent="0.2">
      <c r="A3640" s="56">
        <v>631100</v>
      </c>
      <c r="B3640" s="49" t="s">
        <v>196</v>
      </c>
      <c r="C3640" s="58">
        <v>0</v>
      </c>
      <c r="D3640" s="58">
        <v>538300</v>
      </c>
    </row>
    <row r="3641" spans="1:4" s="30" customFormat="1" x14ac:dyDescent="0.2">
      <c r="A3641" s="56">
        <v>631300</v>
      </c>
      <c r="B3641" s="49" t="s">
        <v>198</v>
      </c>
      <c r="C3641" s="58">
        <v>0</v>
      </c>
      <c r="D3641" s="58">
        <v>1500</v>
      </c>
    </row>
    <row r="3642" spans="1:4" s="30" customFormat="1" x14ac:dyDescent="0.2">
      <c r="A3642" s="56">
        <v>631900</v>
      </c>
      <c r="B3642" s="49" t="s">
        <v>373</v>
      </c>
      <c r="C3642" s="58">
        <v>0</v>
      </c>
      <c r="D3642" s="58">
        <v>77000</v>
      </c>
    </row>
    <row r="3643" spans="1:4" s="55" customFormat="1" x14ac:dyDescent="0.2">
      <c r="A3643" s="46">
        <v>638000</v>
      </c>
      <c r="B3643" s="51" t="s">
        <v>127</v>
      </c>
      <c r="C3643" s="45">
        <f t="shared" ref="C3643" si="931">C3644</f>
        <v>1150000</v>
      </c>
      <c r="D3643" s="45">
        <f t="shared" ref="D3643" si="932">D3644</f>
        <v>190600</v>
      </c>
    </row>
    <row r="3644" spans="1:4" s="30" customFormat="1" x14ac:dyDescent="0.2">
      <c r="A3644" s="48">
        <v>638100</v>
      </c>
      <c r="B3644" s="49" t="s">
        <v>199</v>
      </c>
      <c r="C3644" s="58">
        <v>1150000</v>
      </c>
      <c r="D3644" s="58">
        <v>190600</v>
      </c>
    </row>
    <row r="3645" spans="1:4" s="102" customFormat="1" x14ac:dyDescent="0.2">
      <c r="A3645" s="93"/>
      <c r="B3645" s="94" t="s">
        <v>236</v>
      </c>
      <c r="C3645" s="88">
        <f>C3597+C3638+C3627+0+C3624</f>
        <v>65320000</v>
      </c>
      <c r="D3645" s="88">
        <f>D3597+D3638+D3627+0+D3624</f>
        <v>18778400</v>
      </c>
    </row>
    <row r="3646" spans="1:4" s="30" customFormat="1" x14ac:dyDescent="0.2">
      <c r="A3646" s="40"/>
      <c r="B3646" s="44"/>
      <c r="C3646" s="67"/>
      <c r="D3646" s="67"/>
    </row>
    <row r="3647" spans="1:4" s="30" customFormat="1" x14ac:dyDescent="0.2">
      <c r="A3647" s="40"/>
      <c r="B3647" s="44"/>
      <c r="C3647" s="67"/>
      <c r="D3647" s="67"/>
    </row>
    <row r="3648" spans="1:4" s="30" customFormat="1" x14ac:dyDescent="0.2">
      <c r="A3648" s="48" t="s">
        <v>674</v>
      </c>
      <c r="B3648" s="51"/>
      <c r="C3648" s="67"/>
      <c r="D3648" s="67"/>
    </row>
    <row r="3649" spans="1:4" s="30" customFormat="1" x14ac:dyDescent="0.2">
      <c r="A3649" s="48" t="s">
        <v>251</v>
      </c>
      <c r="B3649" s="51"/>
      <c r="C3649" s="67"/>
      <c r="D3649" s="67"/>
    </row>
    <row r="3650" spans="1:4" s="30" customFormat="1" x14ac:dyDescent="0.2">
      <c r="A3650" s="48" t="s">
        <v>385</v>
      </c>
      <c r="B3650" s="51"/>
      <c r="C3650" s="67"/>
      <c r="D3650" s="67"/>
    </row>
    <row r="3651" spans="1:4" s="30" customFormat="1" x14ac:dyDescent="0.2">
      <c r="A3651" s="48" t="s">
        <v>675</v>
      </c>
      <c r="B3651" s="51"/>
      <c r="C3651" s="67"/>
      <c r="D3651" s="67"/>
    </row>
    <row r="3652" spans="1:4" s="30" customFormat="1" x14ac:dyDescent="0.2">
      <c r="A3652" s="48"/>
      <c r="B3652" s="79"/>
      <c r="C3652" s="67"/>
      <c r="D3652" s="67"/>
    </row>
    <row r="3653" spans="1:4" s="55" customFormat="1" x14ac:dyDescent="0.2">
      <c r="A3653" s="46">
        <v>410000</v>
      </c>
      <c r="B3653" s="47" t="s">
        <v>87</v>
      </c>
      <c r="C3653" s="45">
        <f>C3654+C3659+C3680+C3676+C3672+C3678</f>
        <v>46181500</v>
      </c>
      <c r="D3653" s="45">
        <f>D3654+D3659+D3680+D3676+D3672+D3678</f>
        <v>12745200</v>
      </c>
    </row>
    <row r="3654" spans="1:4" s="55" customFormat="1" x14ac:dyDescent="0.2">
      <c r="A3654" s="46">
        <v>411000</v>
      </c>
      <c r="B3654" s="47" t="s">
        <v>204</v>
      </c>
      <c r="C3654" s="45">
        <f t="shared" ref="C3654" si="933">SUM(C3655:C3658)</f>
        <v>42300000</v>
      </c>
      <c r="D3654" s="45">
        <f t="shared" ref="D3654" si="934">SUM(D3655:D3658)</f>
        <v>3395000</v>
      </c>
    </row>
    <row r="3655" spans="1:4" s="30" customFormat="1" x14ac:dyDescent="0.2">
      <c r="A3655" s="48">
        <v>411100</v>
      </c>
      <c r="B3655" s="49" t="s">
        <v>88</v>
      </c>
      <c r="C3655" s="58">
        <v>41250000</v>
      </c>
      <c r="D3655" s="58">
        <v>530700</v>
      </c>
    </row>
    <row r="3656" spans="1:4" s="30" customFormat="1" x14ac:dyDescent="0.2">
      <c r="A3656" s="48">
        <v>411200</v>
      </c>
      <c r="B3656" s="49" t="s">
        <v>217</v>
      </c>
      <c r="C3656" s="58">
        <v>700000</v>
      </c>
      <c r="D3656" s="58">
        <v>2488400</v>
      </c>
    </row>
    <row r="3657" spans="1:4" s="30" customFormat="1" ht="40.5" x14ac:dyDescent="0.2">
      <c r="A3657" s="48">
        <v>411300</v>
      </c>
      <c r="B3657" s="49" t="s">
        <v>89</v>
      </c>
      <c r="C3657" s="58">
        <v>300000</v>
      </c>
      <c r="D3657" s="58">
        <v>0</v>
      </c>
    </row>
    <row r="3658" spans="1:4" s="30" customFormat="1" x14ac:dyDescent="0.2">
      <c r="A3658" s="48">
        <v>411400</v>
      </c>
      <c r="B3658" s="49" t="s">
        <v>90</v>
      </c>
      <c r="C3658" s="58">
        <v>50000</v>
      </c>
      <c r="D3658" s="58">
        <v>375900</v>
      </c>
    </row>
    <row r="3659" spans="1:4" s="55" customFormat="1" x14ac:dyDescent="0.2">
      <c r="A3659" s="46">
        <v>412000</v>
      </c>
      <c r="B3659" s="51" t="s">
        <v>209</v>
      </c>
      <c r="C3659" s="45">
        <f>SUM(C3660:C3671)</f>
        <v>3881500</v>
      </c>
      <c r="D3659" s="45">
        <f>SUM(D3660:D3671)</f>
        <v>8943200</v>
      </c>
    </row>
    <row r="3660" spans="1:4" s="30" customFormat="1" x14ac:dyDescent="0.2">
      <c r="A3660" s="56">
        <v>412100</v>
      </c>
      <c r="B3660" s="49" t="s">
        <v>91</v>
      </c>
      <c r="C3660" s="58">
        <v>15000</v>
      </c>
      <c r="D3660" s="58">
        <v>140000</v>
      </c>
    </row>
    <row r="3661" spans="1:4" s="30" customFormat="1" x14ac:dyDescent="0.2">
      <c r="A3661" s="48">
        <v>412200</v>
      </c>
      <c r="B3661" s="49" t="s">
        <v>218</v>
      </c>
      <c r="C3661" s="58">
        <v>360000</v>
      </c>
      <c r="D3661" s="58">
        <v>1837800</v>
      </c>
    </row>
    <row r="3662" spans="1:4" s="30" customFormat="1" x14ac:dyDescent="0.2">
      <c r="A3662" s="48">
        <v>412300</v>
      </c>
      <c r="B3662" s="49" t="s">
        <v>92</v>
      </c>
      <c r="C3662" s="58">
        <v>24000</v>
      </c>
      <c r="D3662" s="58">
        <v>408200</v>
      </c>
    </row>
    <row r="3663" spans="1:4" s="30" customFormat="1" x14ac:dyDescent="0.2">
      <c r="A3663" s="48">
        <v>412400</v>
      </c>
      <c r="B3663" s="49" t="s">
        <v>93</v>
      </c>
      <c r="C3663" s="58">
        <v>4000</v>
      </c>
      <c r="D3663" s="58">
        <v>368800</v>
      </c>
    </row>
    <row r="3664" spans="1:4" s="30" customFormat="1" x14ac:dyDescent="0.2">
      <c r="A3664" s="48">
        <v>412500</v>
      </c>
      <c r="B3664" s="49" t="s">
        <v>94</v>
      </c>
      <c r="C3664" s="58">
        <v>20000</v>
      </c>
      <c r="D3664" s="58">
        <v>642600</v>
      </c>
    </row>
    <row r="3665" spans="1:4" s="30" customFormat="1" x14ac:dyDescent="0.2">
      <c r="A3665" s="48">
        <v>412600</v>
      </c>
      <c r="B3665" s="49" t="s">
        <v>219</v>
      </c>
      <c r="C3665" s="58">
        <v>22000</v>
      </c>
      <c r="D3665" s="58">
        <v>908200</v>
      </c>
    </row>
    <row r="3666" spans="1:4" s="30" customFormat="1" x14ac:dyDescent="0.2">
      <c r="A3666" s="48">
        <v>412700</v>
      </c>
      <c r="B3666" s="49" t="s">
        <v>206</v>
      </c>
      <c r="C3666" s="58">
        <v>54500</v>
      </c>
      <c r="D3666" s="58">
        <v>1446000</v>
      </c>
    </row>
    <row r="3667" spans="1:4" s="30" customFormat="1" x14ac:dyDescent="0.2">
      <c r="A3667" s="48">
        <v>412800</v>
      </c>
      <c r="B3667" s="49" t="s">
        <v>220</v>
      </c>
      <c r="C3667" s="58">
        <v>0</v>
      </c>
      <c r="D3667" s="58">
        <v>4600</v>
      </c>
    </row>
    <row r="3668" spans="1:4" s="30" customFormat="1" x14ac:dyDescent="0.2">
      <c r="A3668" s="48">
        <v>412900</v>
      </c>
      <c r="B3668" s="53" t="s">
        <v>301</v>
      </c>
      <c r="C3668" s="58">
        <v>3300000</v>
      </c>
      <c r="D3668" s="58">
        <v>0</v>
      </c>
    </row>
    <row r="3669" spans="1:4" s="30" customFormat="1" x14ac:dyDescent="0.2">
      <c r="A3669" s="48">
        <v>412900</v>
      </c>
      <c r="B3669" s="53" t="s">
        <v>320</v>
      </c>
      <c r="C3669" s="58">
        <v>12000</v>
      </c>
      <c r="D3669" s="58">
        <v>0</v>
      </c>
    </row>
    <row r="3670" spans="1:4" s="30" customFormat="1" x14ac:dyDescent="0.2">
      <c r="A3670" s="48">
        <v>412900</v>
      </c>
      <c r="B3670" s="53" t="s">
        <v>321</v>
      </c>
      <c r="C3670" s="58">
        <v>70000</v>
      </c>
      <c r="D3670" s="58">
        <v>0</v>
      </c>
    </row>
    <row r="3671" spans="1:4" s="30" customFormat="1" x14ac:dyDescent="0.2">
      <c r="A3671" s="48">
        <v>412900</v>
      </c>
      <c r="B3671" s="53" t="s">
        <v>303</v>
      </c>
      <c r="C3671" s="58">
        <v>0</v>
      </c>
      <c r="D3671" s="58">
        <v>3187000</v>
      </c>
    </row>
    <row r="3672" spans="1:4" s="55" customFormat="1" x14ac:dyDescent="0.2">
      <c r="A3672" s="46">
        <v>413000</v>
      </c>
      <c r="B3672" s="51" t="s">
        <v>210</v>
      </c>
      <c r="C3672" s="45">
        <f t="shared" ref="C3672" si="935">SUM(C3673:C3675)</f>
        <v>0</v>
      </c>
      <c r="D3672" s="45">
        <f t="shared" ref="D3672" si="936">SUM(D3673:D3675)</f>
        <v>7500</v>
      </c>
    </row>
    <row r="3673" spans="1:4" s="30" customFormat="1" x14ac:dyDescent="0.2">
      <c r="A3673" s="56">
        <v>413300</v>
      </c>
      <c r="B3673" s="49" t="s">
        <v>311</v>
      </c>
      <c r="C3673" s="58">
        <v>0</v>
      </c>
      <c r="D3673" s="58">
        <v>500</v>
      </c>
    </row>
    <row r="3674" spans="1:4" s="30" customFormat="1" x14ac:dyDescent="0.2">
      <c r="A3674" s="56">
        <v>413800</v>
      </c>
      <c r="B3674" s="49" t="s">
        <v>146</v>
      </c>
      <c r="C3674" s="58">
        <v>0</v>
      </c>
      <c r="D3674" s="58">
        <v>300</v>
      </c>
    </row>
    <row r="3675" spans="1:4" s="30" customFormat="1" x14ac:dyDescent="0.2">
      <c r="A3675" s="48">
        <v>413900</v>
      </c>
      <c r="B3675" s="49" t="s">
        <v>99</v>
      </c>
      <c r="C3675" s="58">
        <v>0</v>
      </c>
      <c r="D3675" s="58">
        <v>6700</v>
      </c>
    </row>
    <row r="3676" spans="1:4" s="55" customFormat="1" x14ac:dyDescent="0.2">
      <c r="A3676" s="46">
        <v>415000</v>
      </c>
      <c r="B3676" s="51" t="s">
        <v>50</v>
      </c>
      <c r="C3676" s="45">
        <f t="shared" ref="C3676" si="937">C3677</f>
        <v>0</v>
      </c>
      <c r="D3676" s="45">
        <f t="shared" ref="D3676" si="938">D3677</f>
        <v>233500</v>
      </c>
    </row>
    <row r="3677" spans="1:4" s="30" customFormat="1" x14ac:dyDescent="0.2">
      <c r="A3677" s="48">
        <v>415200</v>
      </c>
      <c r="B3677" s="49" t="s">
        <v>66</v>
      </c>
      <c r="C3677" s="58">
        <v>0</v>
      </c>
      <c r="D3677" s="58">
        <v>233500</v>
      </c>
    </row>
    <row r="3678" spans="1:4" s="55" customFormat="1" ht="40.5" x14ac:dyDescent="0.2">
      <c r="A3678" s="46">
        <v>418000</v>
      </c>
      <c r="B3678" s="51" t="s">
        <v>213</v>
      </c>
      <c r="C3678" s="45">
        <f t="shared" ref="C3678" si="939">C3679</f>
        <v>0</v>
      </c>
      <c r="D3678" s="45">
        <f t="shared" ref="D3678" si="940">D3679</f>
        <v>135000</v>
      </c>
    </row>
    <row r="3679" spans="1:4" s="30" customFormat="1" x14ac:dyDescent="0.2">
      <c r="A3679" s="56">
        <v>418400</v>
      </c>
      <c r="B3679" s="49" t="s">
        <v>148</v>
      </c>
      <c r="C3679" s="58">
        <v>0</v>
      </c>
      <c r="D3679" s="58">
        <f>64000+46000+25000</f>
        <v>135000</v>
      </c>
    </row>
    <row r="3680" spans="1:4" s="55" customFormat="1" x14ac:dyDescent="0.2">
      <c r="A3680" s="46">
        <v>419000</v>
      </c>
      <c r="B3680" s="51" t="s">
        <v>214</v>
      </c>
      <c r="C3680" s="45">
        <f t="shared" ref="C3680" si="941">C3681</f>
        <v>0</v>
      </c>
      <c r="D3680" s="45">
        <f t="shared" ref="D3680" si="942">D3681</f>
        <v>31000</v>
      </c>
    </row>
    <row r="3681" spans="1:4" s="30" customFormat="1" x14ac:dyDescent="0.2">
      <c r="A3681" s="48">
        <v>419100</v>
      </c>
      <c r="B3681" s="49" t="s">
        <v>214</v>
      </c>
      <c r="C3681" s="58">
        <v>0</v>
      </c>
      <c r="D3681" s="58">
        <v>31000</v>
      </c>
    </row>
    <row r="3682" spans="1:4" s="55" customFormat="1" x14ac:dyDescent="0.2">
      <c r="A3682" s="46">
        <v>480000</v>
      </c>
      <c r="B3682" s="51" t="s">
        <v>149</v>
      </c>
      <c r="C3682" s="45">
        <f t="shared" ref="C3682:C3683" si="943">C3683</f>
        <v>1595000</v>
      </c>
      <c r="D3682" s="45">
        <f t="shared" ref="D3682:D3683" si="944">D3683</f>
        <v>42500</v>
      </c>
    </row>
    <row r="3683" spans="1:4" s="55" customFormat="1" x14ac:dyDescent="0.2">
      <c r="A3683" s="46">
        <v>488000</v>
      </c>
      <c r="B3683" s="51" t="s">
        <v>103</v>
      </c>
      <c r="C3683" s="45">
        <f t="shared" si="943"/>
        <v>1595000</v>
      </c>
      <c r="D3683" s="45">
        <f t="shared" si="944"/>
        <v>42500</v>
      </c>
    </row>
    <row r="3684" spans="1:4" s="30" customFormat="1" x14ac:dyDescent="0.2">
      <c r="A3684" s="48">
        <v>488100</v>
      </c>
      <c r="B3684" s="49" t="s">
        <v>509</v>
      </c>
      <c r="C3684" s="58">
        <v>1595000</v>
      </c>
      <c r="D3684" s="58">
        <v>42500</v>
      </c>
    </row>
    <row r="3685" spans="1:4" s="55" customFormat="1" x14ac:dyDescent="0.2">
      <c r="A3685" s="46">
        <v>510000</v>
      </c>
      <c r="B3685" s="51" t="s">
        <v>153</v>
      </c>
      <c r="C3685" s="45">
        <f t="shared" ref="C3685" si="945">C3686+C3697+C3692+C3694</f>
        <v>0</v>
      </c>
      <c r="D3685" s="45">
        <f t="shared" ref="D3685" si="946">D3686+D3697+D3692+D3694</f>
        <v>9178100</v>
      </c>
    </row>
    <row r="3686" spans="1:4" s="55" customFormat="1" x14ac:dyDescent="0.2">
      <c r="A3686" s="46">
        <v>511000</v>
      </c>
      <c r="B3686" s="51" t="s">
        <v>154</v>
      </c>
      <c r="C3686" s="45">
        <f t="shared" ref="C3686" si="947">SUM(C3687:C3691)</f>
        <v>0</v>
      </c>
      <c r="D3686" s="45">
        <f t="shared" ref="D3686" si="948">SUM(D3687:D3691)</f>
        <v>8619100</v>
      </c>
    </row>
    <row r="3687" spans="1:4" s="30" customFormat="1" x14ac:dyDescent="0.2">
      <c r="A3687" s="48">
        <v>511100</v>
      </c>
      <c r="B3687" s="49" t="s">
        <v>155</v>
      </c>
      <c r="C3687" s="58">
        <v>0</v>
      </c>
      <c r="D3687" s="58">
        <v>5781600</v>
      </c>
    </row>
    <row r="3688" spans="1:4" s="30" customFormat="1" x14ac:dyDescent="0.2">
      <c r="A3688" s="48">
        <v>511200</v>
      </c>
      <c r="B3688" s="49" t="s">
        <v>156</v>
      </c>
      <c r="C3688" s="58">
        <v>0</v>
      </c>
      <c r="D3688" s="58">
        <v>402100</v>
      </c>
    </row>
    <row r="3689" spans="1:4" s="30" customFormat="1" x14ac:dyDescent="0.2">
      <c r="A3689" s="48">
        <v>511300</v>
      </c>
      <c r="B3689" s="49" t="s">
        <v>157</v>
      </c>
      <c r="C3689" s="58">
        <v>0</v>
      </c>
      <c r="D3689" s="58">
        <v>2408400</v>
      </c>
    </row>
    <row r="3690" spans="1:4" s="30" customFormat="1" x14ac:dyDescent="0.2">
      <c r="A3690" s="48">
        <v>511500</v>
      </c>
      <c r="B3690" s="49" t="s">
        <v>226</v>
      </c>
      <c r="C3690" s="58">
        <v>0</v>
      </c>
      <c r="D3690" s="58">
        <v>2000</v>
      </c>
    </row>
    <row r="3691" spans="1:4" s="30" customFormat="1" x14ac:dyDescent="0.2">
      <c r="A3691" s="48">
        <v>511700</v>
      </c>
      <c r="B3691" s="49" t="s">
        <v>160</v>
      </c>
      <c r="C3691" s="58">
        <v>0</v>
      </c>
      <c r="D3691" s="58">
        <v>25000</v>
      </c>
    </row>
    <row r="3692" spans="1:4" s="55" customFormat="1" x14ac:dyDescent="0.2">
      <c r="A3692" s="46">
        <v>512000</v>
      </c>
      <c r="B3692" s="60" t="s">
        <v>161</v>
      </c>
      <c r="C3692" s="45">
        <f t="shared" ref="C3692" si="949">C3693</f>
        <v>0</v>
      </c>
      <c r="D3692" s="45">
        <f t="shared" ref="D3692" si="950">D3693</f>
        <v>1000</v>
      </c>
    </row>
    <row r="3693" spans="1:4" s="30" customFormat="1" x14ac:dyDescent="0.2">
      <c r="A3693" s="56">
        <v>512100</v>
      </c>
      <c r="B3693" s="54" t="s">
        <v>161</v>
      </c>
      <c r="C3693" s="58">
        <v>0</v>
      </c>
      <c r="D3693" s="58">
        <v>1000</v>
      </c>
    </row>
    <row r="3694" spans="1:4" s="55" customFormat="1" x14ac:dyDescent="0.2">
      <c r="A3694" s="46">
        <v>513000</v>
      </c>
      <c r="B3694" s="60" t="s">
        <v>162</v>
      </c>
      <c r="C3694" s="45">
        <f t="shared" ref="C3694" si="951">C3695+C3696</f>
        <v>0</v>
      </c>
      <c r="D3694" s="45">
        <f t="shared" ref="D3694" si="952">D3695+D3696</f>
        <v>160000</v>
      </c>
    </row>
    <row r="3695" spans="1:4" s="30" customFormat="1" x14ac:dyDescent="0.2">
      <c r="A3695" s="56">
        <v>513100</v>
      </c>
      <c r="B3695" s="54" t="s">
        <v>227</v>
      </c>
      <c r="C3695" s="58">
        <v>0</v>
      </c>
      <c r="D3695" s="58">
        <v>150000</v>
      </c>
    </row>
    <row r="3696" spans="1:4" s="30" customFormat="1" x14ac:dyDescent="0.2">
      <c r="A3696" s="56">
        <v>513700</v>
      </c>
      <c r="B3696" s="54" t="s">
        <v>163</v>
      </c>
      <c r="C3696" s="58">
        <v>0</v>
      </c>
      <c r="D3696" s="58">
        <v>10000</v>
      </c>
    </row>
    <row r="3697" spans="1:4" s="55" customFormat="1" x14ac:dyDescent="0.2">
      <c r="A3697" s="46">
        <v>516000</v>
      </c>
      <c r="B3697" s="51" t="s">
        <v>164</v>
      </c>
      <c r="C3697" s="45">
        <f t="shared" ref="C3697" si="953">C3698</f>
        <v>0</v>
      </c>
      <c r="D3697" s="45">
        <f t="shared" ref="D3697" si="954">D3698</f>
        <v>398000</v>
      </c>
    </row>
    <row r="3698" spans="1:4" s="30" customFormat="1" x14ac:dyDescent="0.2">
      <c r="A3698" s="48">
        <v>516100</v>
      </c>
      <c r="B3698" s="49" t="s">
        <v>164</v>
      </c>
      <c r="C3698" s="58">
        <v>0</v>
      </c>
      <c r="D3698" s="58">
        <v>398000</v>
      </c>
    </row>
    <row r="3699" spans="1:4" s="55" customFormat="1" x14ac:dyDescent="0.2">
      <c r="A3699" s="46">
        <v>620000</v>
      </c>
      <c r="B3699" s="51" t="s">
        <v>182</v>
      </c>
      <c r="C3699" s="45">
        <f t="shared" ref="C3699" si="955">C3700</f>
        <v>0</v>
      </c>
      <c r="D3699" s="45">
        <f t="shared" ref="D3699" si="956">D3700</f>
        <v>16000</v>
      </c>
    </row>
    <row r="3700" spans="1:4" s="55" customFormat="1" x14ac:dyDescent="0.2">
      <c r="A3700" s="46">
        <v>621000</v>
      </c>
      <c r="B3700" s="51" t="s">
        <v>120</v>
      </c>
      <c r="C3700" s="45">
        <f t="shared" ref="C3700" si="957">C3701+C3702</f>
        <v>0</v>
      </c>
      <c r="D3700" s="45">
        <f t="shared" ref="D3700" si="958">D3701+D3702</f>
        <v>16000</v>
      </c>
    </row>
    <row r="3701" spans="1:4" s="30" customFormat="1" x14ac:dyDescent="0.2">
      <c r="A3701" s="56">
        <v>621300</v>
      </c>
      <c r="B3701" s="49" t="s">
        <v>434</v>
      </c>
      <c r="C3701" s="58">
        <v>0</v>
      </c>
      <c r="D3701" s="58">
        <v>6000</v>
      </c>
    </row>
    <row r="3702" spans="1:4" s="30" customFormat="1" x14ac:dyDescent="0.2">
      <c r="A3702" s="56">
        <v>621900</v>
      </c>
      <c r="B3702" s="49" t="s">
        <v>186</v>
      </c>
      <c r="C3702" s="58">
        <v>0</v>
      </c>
      <c r="D3702" s="58">
        <v>10000</v>
      </c>
    </row>
    <row r="3703" spans="1:4" s="55" customFormat="1" x14ac:dyDescent="0.2">
      <c r="A3703" s="46">
        <v>630000</v>
      </c>
      <c r="B3703" s="51" t="s">
        <v>194</v>
      </c>
      <c r="C3703" s="45">
        <f>C3707+C3704</f>
        <v>1200000</v>
      </c>
      <c r="D3703" s="45">
        <f>D3707+D3704</f>
        <v>316700</v>
      </c>
    </row>
    <row r="3704" spans="1:4" s="55" customFormat="1" x14ac:dyDescent="0.2">
      <c r="A3704" s="46">
        <v>631000</v>
      </c>
      <c r="B3704" s="51" t="s">
        <v>126</v>
      </c>
      <c r="C3704" s="45">
        <f>SUM(C3705:C3706)</f>
        <v>0</v>
      </c>
      <c r="D3704" s="45">
        <f>SUM(D3705:D3706)</f>
        <v>316700</v>
      </c>
    </row>
    <row r="3705" spans="1:4" s="30" customFormat="1" x14ac:dyDescent="0.2">
      <c r="A3705" s="56">
        <v>631100</v>
      </c>
      <c r="B3705" s="49" t="s">
        <v>196</v>
      </c>
      <c r="C3705" s="58">
        <v>0</v>
      </c>
      <c r="D3705" s="58">
        <v>221700</v>
      </c>
    </row>
    <row r="3706" spans="1:4" s="30" customFormat="1" x14ac:dyDescent="0.2">
      <c r="A3706" s="56">
        <v>631300</v>
      </c>
      <c r="B3706" s="49" t="s">
        <v>198</v>
      </c>
      <c r="C3706" s="58">
        <v>0</v>
      </c>
      <c r="D3706" s="58">
        <v>95000</v>
      </c>
    </row>
    <row r="3707" spans="1:4" s="55" customFormat="1" x14ac:dyDescent="0.2">
      <c r="A3707" s="46">
        <v>638000</v>
      </c>
      <c r="B3707" s="51" t="s">
        <v>127</v>
      </c>
      <c r="C3707" s="45">
        <f t="shared" ref="C3707" si="959">C3708</f>
        <v>1200000</v>
      </c>
      <c r="D3707" s="45">
        <f t="shared" ref="D3707" si="960">D3708</f>
        <v>0</v>
      </c>
    </row>
    <row r="3708" spans="1:4" s="30" customFormat="1" x14ac:dyDescent="0.2">
      <c r="A3708" s="48">
        <v>638100</v>
      </c>
      <c r="B3708" s="49" t="s">
        <v>199</v>
      </c>
      <c r="C3708" s="58">
        <v>1200000</v>
      </c>
      <c r="D3708" s="58">
        <v>0</v>
      </c>
    </row>
    <row r="3709" spans="1:4" s="102" customFormat="1" x14ac:dyDescent="0.2">
      <c r="A3709" s="93"/>
      <c r="B3709" s="94" t="s">
        <v>236</v>
      </c>
      <c r="C3709" s="88">
        <f>C3653+C3682+C3703+C3685+C3699</f>
        <v>48976500</v>
      </c>
      <c r="D3709" s="88">
        <f>D3653+D3682+D3703+D3685+D3699</f>
        <v>22298500</v>
      </c>
    </row>
    <row r="3710" spans="1:4" s="30" customFormat="1" x14ac:dyDescent="0.2">
      <c r="A3710" s="40"/>
      <c r="B3710" s="44"/>
      <c r="C3710" s="67"/>
      <c r="D3710" s="67"/>
    </row>
    <row r="3711" spans="1:4" s="30" customFormat="1" x14ac:dyDescent="0.2">
      <c r="A3711" s="40"/>
      <c r="B3711" s="44"/>
      <c r="C3711" s="67"/>
      <c r="D3711" s="67"/>
    </row>
    <row r="3712" spans="1:4" s="30" customFormat="1" x14ac:dyDescent="0.2">
      <c r="A3712" s="48" t="s">
        <v>676</v>
      </c>
      <c r="B3712" s="51"/>
      <c r="C3712" s="67"/>
      <c r="D3712" s="67"/>
    </row>
    <row r="3713" spans="1:4" s="30" customFormat="1" x14ac:dyDescent="0.2">
      <c r="A3713" s="48" t="s">
        <v>251</v>
      </c>
      <c r="B3713" s="51"/>
      <c r="C3713" s="67"/>
      <c r="D3713" s="67"/>
    </row>
    <row r="3714" spans="1:4" s="30" customFormat="1" x14ac:dyDescent="0.2">
      <c r="A3714" s="48" t="s">
        <v>386</v>
      </c>
      <c r="B3714" s="51"/>
      <c r="C3714" s="67"/>
      <c r="D3714" s="67"/>
    </row>
    <row r="3715" spans="1:4" s="30" customFormat="1" x14ac:dyDescent="0.2">
      <c r="A3715" s="48" t="s">
        <v>532</v>
      </c>
      <c r="B3715" s="51"/>
      <c r="C3715" s="67"/>
      <c r="D3715" s="67"/>
    </row>
    <row r="3716" spans="1:4" s="30" customFormat="1" x14ac:dyDescent="0.2">
      <c r="A3716" s="48"/>
      <c r="B3716" s="79"/>
      <c r="C3716" s="67"/>
      <c r="D3716" s="67"/>
    </row>
    <row r="3717" spans="1:4" s="55" customFormat="1" x14ac:dyDescent="0.2">
      <c r="A3717" s="46">
        <v>410000</v>
      </c>
      <c r="B3717" s="47" t="s">
        <v>87</v>
      </c>
      <c r="C3717" s="45">
        <f t="shared" ref="C3717" si="961">C3718+C3723</f>
        <v>1062400</v>
      </c>
      <c r="D3717" s="45">
        <f t="shared" ref="D3717" si="962">D3718+D3723</f>
        <v>499500</v>
      </c>
    </row>
    <row r="3718" spans="1:4" s="55" customFormat="1" x14ac:dyDescent="0.2">
      <c r="A3718" s="46">
        <v>411000</v>
      </c>
      <c r="B3718" s="47" t="s">
        <v>204</v>
      </c>
      <c r="C3718" s="45">
        <f t="shared" ref="C3718" si="963">SUM(C3719:C3722)</f>
        <v>928400</v>
      </c>
      <c r="D3718" s="45">
        <f t="shared" ref="D3718" si="964">SUM(D3719:D3722)</f>
        <v>77100</v>
      </c>
    </row>
    <row r="3719" spans="1:4" s="30" customFormat="1" x14ac:dyDescent="0.2">
      <c r="A3719" s="48">
        <v>411100</v>
      </c>
      <c r="B3719" s="49" t="s">
        <v>88</v>
      </c>
      <c r="C3719" s="58">
        <v>919000</v>
      </c>
      <c r="D3719" s="58">
        <v>27600</v>
      </c>
    </row>
    <row r="3720" spans="1:4" s="30" customFormat="1" x14ac:dyDescent="0.2">
      <c r="A3720" s="48">
        <v>411200</v>
      </c>
      <c r="B3720" s="49" t="s">
        <v>217</v>
      </c>
      <c r="C3720" s="58">
        <v>5500</v>
      </c>
      <c r="D3720" s="58">
        <v>30200</v>
      </c>
    </row>
    <row r="3721" spans="1:4" s="30" customFormat="1" ht="40.5" x14ac:dyDescent="0.2">
      <c r="A3721" s="48">
        <v>411300</v>
      </c>
      <c r="B3721" s="49" t="s">
        <v>89</v>
      </c>
      <c r="C3721" s="58">
        <v>3900</v>
      </c>
      <c r="D3721" s="58">
        <v>2700</v>
      </c>
    </row>
    <row r="3722" spans="1:4" s="30" customFormat="1" x14ac:dyDescent="0.2">
      <c r="A3722" s="48">
        <v>411400</v>
      </c>
      <c r="B3722" s="49" t="s">
        <v>90</v>
      </c>
      <c r="C3722" s="58">
        <v>0</v>
      </c>
      <c r="D3722" s="58">
        <v>16600</v>
      </c>
    </row>
    <row r="3723" spans="1:4" s="55" customFormat="1" x14ac:dyDescent="0.2">
      <c r="A3723" s="46">
        <v>412000</v>
      </c>
      <c r="B3723" s="51" t="s">
        <v>209</v>
      </c>
      <c r="C3723" s="45">
        <f>SUM(C3724:C3732)</f>
        <v>134000</v>
      </c>
      <c r="D3723" s="45">
        <f>SUM(D3724:D3732)</f>
        <v>422400</v>
      </c>
    </row>
    <row r="3724" spans="1:4" s="30" customFormat="1" x14ac:dyDescent="0.2">
      <c r="A3724" s="56">
        <v>412200</v>
      </c>
      <c r="B3724" s="49" t="s">
        <v>218</v>
      </c>
      <c r="C3724" s="58">
        <v>0</v>
      </c>
      <c r="D3724" s="58">
        <v>40700</v>
      </c>
    </row>
    <row r="3725" spans="1:4" s="30" customFormat="1" x14ac:dyDescent="0.2">
      <c r="A3725" s="56">
        <v>412300</v>
      </c>
      <c r="B3725" s="49" t="s">
        <v>92</v>
      </c>
      <c r="C3725" s="58">
        <v>0</v>
      </c>
      <c r="D3725" s="58">
        <v>8600</v>
      </c>
    </row>
    <row r="3726" spans="1:4" s="30" customFormat="1" x14ac:dyDescent="0.2">
      <c r="A3726" s="56">
        <v>412400</v>
      </c>
      <c r="B3726" s="49" t="s">
        <v>93</v>
      </c>
      <c r="C3726" s="58">
        <v>0</v>
      </c>
      <c r="D3726" s="58">
        <v>7500</v>
      </c>
    </row>
    <row r="3727" spans="1:4" s="30" customFormat="1" x14ac:dyDescent="0.2">
      <c r="A3727" s="48">
        <v>412500</v>
      </c>
      <c r="B3727" s="49" t="s">
        <v>94</v>
      </c>
      <c r="C3727" s="58">
        <v>0</v>
      </c>
      <c r="D3727" s="58">
        <v>5200</v>
      </c>
    </row>
    <row r="3728" spans="1:4" s="30" customFormat="1" x14ac:dyDescent="0.2">
      <c r="A3728" s="48">
        <v>412600</v>
      </c>
      <c r="B3728" s="49" t="s">
        <v>219</v>
      </c>
      <c r="C3728" s="58">
        <v>0</v>
      </c>
      <c r="D3728" s="58">
        <v>4000</v>
      </c>
    </row>
    <row r="3729" spans="1:4" s="30" customFormat="1" x14ac:dyDescent="0.2">
      <c r="A3729" s="56">
        <v>412700</v>
      </c>
      <c r="B3729" s="49" t="s">
        <v>206</v>
      </c>
      <c r="C3729" s="58">
        <v>0</v>
      </c>
      <c r="D3729" s="58">
        <v>20600</v>
      </c>
    </row>
    <row r="3730" spans="1:4" s="30" customFormat="1" x14ac:dyDescent="0.2">
      <c r="A3730" s="48">
        <v>412900</v>
      </c>
      <c r="B3730" s="49" t="s">
        <v>301</v>
      </c>
      <c r="C3730" s="58">
        <v>132000</v>
      </c>
      <c r="D3730" s="58">
        <v>0</v>
      </c>
    </row>
    <row r="3731" spans="1:4" s="30" customFormat="1" x14ac:dyDescent="0.2">
      <c r="A3731" s="48">
        <v>412900</v>
      </c>
      <c r="B3731" s="49" t="s">
        <v>321</v>
      </c>
      <c r="C3731" s="58">
        <v>2000</v>
      </c>
      <c r="D3731" s="58">
        <v>0</v>
      </c>
    </row>
    <row r="3732" spans="1:4" s="30" customFormat="1" x14ac:dyDescent="0.2">
      <c r="A3732" s="48">
        <v>412900</v>
      </c>
      <c r="B3732" s="53" t="s">
        <v>303</v>
      </c>
      <c r="C3732" s="58">
        <v>0</v>
      </c>
      <c r="D3732" s="58">
        <v>335800</v>
      </c>
    </row>
    <row r="3733" spans="1:4" s="55" customFormat="1" x14ac:dyDescent="0.2">
      <c r="A3733" s="46">
        <v>510000</v>
      </c>
      <c r="B3733" s="51" t="s">
        <v>153</v>
      </c>
      <c r="C3733" s="45">
        <f t="shared" ref="C3733" si="965">C3734</f>
        <v>0</v>
      </c>
      <c r="D3733" s="45">
        <f t="shared" ref="D3733" si="966">D3734</f>
        <v>23400</v>
      </c>
    </row>
    <row r="3734" spans="1:4" s="55" customFormat="1" x14ac:dyDescent="0.2">
      <c r="A3734" s="46">
        <v>511000</v>
      </c>
      <c r="B3734" s="51" t="s">
        <v>154</v>
      </c>
      <c r="C3734" s="45">
        <f>C3735+0</f>
        <v>0</v>
      </c>
      <c r="D3734" s="45">
        <f>D3735+0</f>
        <v>23400</v>
      </c>
    </row>
    <row r="3735" spans="1:4" s="30" customFormat="1" x14ac:dyDescent="0.2">
      <c r="A3735" s="48">
        <v>511300</v>
      </c>
      <c r="B3735" s="49" t="s">
        <v>157</v>
      </c>
      <c r="C3735" s="58">
        <v>0</v>
      </c>
      <c r="D3735" s="58">
        <v>23400</v>
      </c>
    </row>
    <row r="3736" spans="1:4" s="30" customFormat="1" x14ac:dyDescent="0.2">
      <c r="A3736" s="46">
        <v>630000</v>
      </c>
      <c r="B3736" s="51" t="s">
        <v>194</v>
      </c>
      <c r="C3736" s="45">
        <f t="shared" ref="C3736:C3737" si="967">C3737</f>
        <v>6000</v>
      </c>
      <c r="D3736" s="45">
        <f t="shared" ref="D3736:D3737" si="968">D3737</f>
        <v>0</v>
      </c>
    </row>
    <row r="3737" spans="1:4" s="30" customFormat="1" x14ac:dyDescent="0.2">
      <c r="A3737" s="46">
        <v>638000</v>
      </c>
      <c r="B3737" s="51" t="s">
        <v>127</v>
      </c>
      <c r="C3737" s="45">
        <f t="shared" si="967"/>
        <v>6000</v>
      </c>
      <c r="D3737" s="45">
        <f t="shared" si="968"/>
        <v>0</v>
      </c>
    </row>
    <row r="3738" spans="1:4" s="30" customFormat="1" x14ac:dyDescent="0.2">
      <c r="A3738" s="48">
        <v>638100</v>
      </c>
      <c r="B3738" s="49" t="s">
        <v>199</v>
      </c>
      <c r="C3738" s="58">
        <v>6000</v>
      </c>
      <c r="D3738" s="58">
        <v>0</v>
      </c>
    </row>
    <row r="3739" spans="1:4" s="102" customFormat="1" x14ac:dyDescent="0.2">
      <c r="A3739" s="93"/>
      <c r="B3739" s="94" t="s">
        <v>236</v>
      </c>
      <c r="C3739" s="88">
        <f>C3717+0+C3736+C3733</f>
        <v>1068400</v>
      </c>
      <c r="D3739" s="88">
        <f>D3717+0+D3736+D3733</f>
        <v>522900</v>
      </c>
    </row>
    <row r="3740" spans="1:4" s="30" customFormat="1" x14ac:dyDescent="0.2">
      <c r="A3740" s="40"/>
      <c r="B3740" s="44"/>
      <c r="C3740" s="67"/>
      <c r="D3740" s="67"/>
    </row>
    <row r="3741" spans="1:4" s="30" customFormat="1" x14ac:dyDescent="0.2">
      <c r="A3741" s="40"/>
      <c r="B3741" s="44"/>
      <c r="C3741" s="67"/>
      <c r="D3741" s="67"/>
    </row>
    <row r="3742" spans="1:4" s="30" customFormat="1" x14ac:dyDescent="0.2">
      <c r="A3742" s="48" t="s">
        <v>677</v>
      </c>
      <c r="B3742" s="51"/>
      <c r="C3742" s="67"/>
      <c r="D3742" s="67"/>
    </row>
    <row r="3743" spans="1:4" s="30" customFormat="1" x14ac:dyDescent="0.2">
      <c r="A3743" s="48" t="s">
        <v>251</v>
      </c>
      <c r="B3743" s="51"/>
      <c r="C3743" s="67"/>
      <c r="D3743" s="67"/>
    </row>
    <row r="3744" spans="1:4" s="30" customFormat="1" x14ac:dyDescent="0.2">
      <c r="A3744" s="48" t="s">
        <v>435</v>
      </c>
      <c r="B3744" s="51"/>
      <c r="C3744" s="67"/>
      <c r="D3744" s="67"/>
    </row>
    <row r="3745" spans="1:4" s="30" customFormat="1" x14ac:dyDescent="0.2">
      <c r="A3745" s="48" t="s">
        <v>532</v>
      </c>
      <c r="B3745" s="51"/>
      <c r="C3745" s="67"/>
      <c r="D3745" s="67"/>
    </row>
    <row r="3746" spans="1:4" s="30" customFormat="1" x14ac:dyDescent="0.2">
      <c r="A3746" s="48"/>
      <c r="B3746" s="79"/>
      <c r="C3746" s="67"/>
      <c r="D3746" s="67"/>
    </row>
    <row r="3747" spans="1:4" s="55" customFormat="1" x14ac:dyDescent="0.2">
      <c r="A3747" s="46">
        <v>410000</v>
      </c>
      <c r="B3747" s="47" t="s">
        <v>87</v>
      </c>
      <c r="C3747" s="45">
        <f>C3748+C3751</f>
        <v>549000</v>
      </c>
      <c r="D3747" s="45">
        <f>D3748+D3751</f>
        <v>31000</v>
      </c>
    </row>
    <row r="3748" spans="1:4" s="55" customFormat="1" x14ac:dyDescent="0.2">
      <c r="A3748" s="46">
        <v>411000</v>
      </c>
      <c r="B3748" s="47" t="s">
        <v>204</v>
      </c>
      <c r="C3748" s="45">
        <f>SUM(C3749:C3750)</f>
        <v>442000</v>
      </c>
      <c r="D3748" s="45">
        <f>SUM(D3749:D3750)</f>
        <v>5000</v>
      </c>
    </row>
    <row r="3749" spans="1:4" s="30" customFormat="1" x14ac:dyDescent="0.2">
      <c r="A3749" s="48">
        <v>411100</v>
      </c>
      <c r="B3749" s="49" t="s">
        <v>88</v>
      </c>
      <c r="C3749" s="58">
        <v>436000</v>
      </c>
      <c r="D3749" s="58">
        <v>0</v>
      </c>
    </row>
    <row r="3750" spans="1:4" s="30" customFormat="1" x14ac:dyDescent="0.2">
      <c r="A3750" s="48">
        <v>411200</v>
      </c>
      <c r="B3750" s="49" t="s">
        <v>217</v>
      </c>
      <c r="C3750" s="58">
        <v>6000</v>
      </c>
      <c r="D3750" s="58">
        <v>5000</v>
      </c>
    </row>
    <row r="3751" spans="1:4" s="55" customFormat="1" x14ac:dyDescent="0.2">
      <c r="A3751" s="46">
        <v>412000</v>
      </c>
      <c r="B3751" s="51" t="s">
        <v>209</v>
      </c>
      <c r="C3751" s="45">
        <f>SUM(C3752:C3759)</f>
        <v>107000</v>
      </c>
      <c r="D3751" s="45">
        <f>SUM(D3752:D3759)</f>
        <v>26000</v>
      </c>
    </row>
    <row r="3752" spans="1:4" s="30" customFormat="1" x14ac:dyDescent="0.2">
      <c r="A3752" s="48">
        <v>412200</v>
      </c>
      <c r="B3752" s="49" t="s">
        <v>218</v>
      </c>
      <c r="C3752" s="58">
        <v>20000</v>
      </c>
      <c r="D3752" s="58">
        <v>10000</v>
      </c>
    </row>
    <row r="3753" spans="1:4" s="30" customFormat="1" x14ac:dyDescent="0.2">
      <c r="A3753" s="48">
        <v>412300</v>
      </c>
      <c r="B3753" s="49" t="s">
        <v>92</v>
      </c>
      <c r="C3753" s="58">
        <v>3000</v>
      </c>
      <c r="D3753" s="58">
        <v>1000</v>
      </c>
    </row>
    <row r="3754" spans="1:4" s="30" customFormat="1" x14ac:dyDescent="0.2">
      <c r="A3754" s="48">
        <v>412500</v>
      </c>
      <c r="B3754" s="49" t="s">
        <v>94</v>
      </c>
      <c r="C3754" s="58">
        <v>1500</v>
      </c>
      <c r="D3754" s="58">
        <v>1000</v>
      </c>
    </row>
    <row r="3755" spans="1:4" s="30" customFormat="1" x14ac:dyDescent="0.2">
      <c r="A3755" s="48">
        <v>412600</v>
      </c>
      <c r="B3755" s="49" t="s">
        <v>219</v>
      </c>
      <c r="C3755" s="58">
        <v>4000</v>
      </c>
      <c r="D3755" s="58">
        <v>5000</v>
      </c>
    </row>
    <row r="3756" spans="1:4" s="30" customFormat="1" x14ac:dyDescent="0.2">
      <c r="A3756" s="48">
        <v>412700</v>
      </c>
      <c r="B3756" s="49" t="s">
        <v>206</v>
      </c>
      <c r="C3756" s="58">
        <v>7000</v>
      </c>
      <c r="D3756" s="58">
        <v>4000</v>
      </c>
    </row>
    <row r="3757" spans="1:4" s="30" customFormat="1" x14ac:dyDescent="0.2">
      <c r="A3757" s="48">
        <v>412900</v>
      </c>
      <c r="B3757" s="53" t="s">
        <v>301</v>
      </c>
      <c r="C3757" s="58">
        <v>70000</v>
      </c>
      <c r="D3757" s="58">
        <v>0</v>
      </c>
    </row>
    <row r="3758" spans="1:4" s="30" customFormat="1" x14ac:dyDescent="0.2">
      <c r="A3758" s="48">
        <v>412900</v>
      </c>
      <c r="B3758" s="53" t="s">
        <v>320</v>
      </c>
      <c r="C3758" s="58">
        <v>1500</v>
      </c>
      <c r="D3758" s="58">
        <v>0</v>
      </c>
    </row>
    <row r="3759" spans="1:4" s="30" customFormat="1" x14ac:dyDescent="0.2">
      <c r="A3759" s="48">
        <v>412900</v>
      </c>
      <c r="B3759" s="53" t="s">
        <v>303</v>
      </c>
      <c r="C3759" s="58">
        <v>0</v>
      </c>
      <c r="D3759" s="58">
        <v>5000</v>
      </c>
    </row>
    <row r="3760" spans="1:4" s="55" customFormat="1" x14ac:dyDescent="0.2">
      <c r="A3760" s="46">
        <v>510000</v>
      </c>
      <c r="B3760" s="51" t="s">
        <v>153</v>
      </c>
      <c r="C3760" s="45">
        <f t="shared" ref="C3760" si="969">C3761</f>
        <v>0</v>
      </c>
      <c r="D3760" s="45">
        <f>D3761</f>
        <v>17000</v>
      </c>
    </row>
    <row r="3761" spans="1:4" s="55" customFormat="1" x14ac:dyDescent="0.2">
      <c r="A3761" s="46">
        <v>511000</v>
      </c>
      <c r="B3761" s="51" t="s">
        <v>154</v>
      </c>
      <c r="C3761" s="45">
        <f t="shared" ref="C3761" si="970">C3762+C3763+C3764</f>
        <v>0</v>
      </c>
      <c r="D3761" s="45">
        <f t="shared" ref="D3761" si="971">D3762+D3763+D3764</f>
        <v>17000</v>
      </c>
    </row>
    <row r="3762" spans="1:4" s="30" customFormat="1" x14ac:dyDescent="0.2">
      <c r="A3762" s="48">
        <v>511200</v>
      </c>
      <c r="B3762" s="49" t="s">
        <v>156</v>
      </c>
      <c r="C3762" s="58">
        <v>0</v>
      </c>
      <c r="D3762" s="58">
        <v>6000</v>
      </c>
    </row>
    <row r="3763" spans="1:4" s="30" customFormat="1" x14ac:dyDescent="0.2">
      <c r="A3763" s="48">
        <v>511300</v>
      </c>
      <c r="B3763" s="49" t="s">
        <v>157</v>
      </c>
      <c r="C3763" s="58">
        <v>0</v>
      </c>
      <c r="D3763" s="58">
        <v>4000</v>
      </c>
    </row>
    <row r="3764" spans="1:4" s="30" customFormat="1" x14ac:dyDescent="0.2">
      <c r="A3764" s="48">
        <v>511400</v>
      </c>
      <c r="B3764" s="49" t="s">
        <v>158</v>
      </c>
      <c r="C3764" s="58">
        <v>0</v>
      </c>
      <c r="D3764" s="58">
        <v>7000</v>
      </c>
    </row>
    <row r="3765" spans="1:4" s="102" customFormat="1" x14ac:dyDescent="0.2">
      <c r="A3765" s="93"/>
      <c r="B3765" s="94" t="s">
        <v>236</v>
      </c>
      <c r="C3765" s="88">
        <f>C3747+C3760</f>
        <v>549000</v>
      </c>
      <c r="D3765" s="88">
        <f>D3747+D3760</f>
        <v>48000</v>
      </c>
    </row>
    <row r="3766" spans="1:4" s="30" customFormat="1" x14ac:dyDescent="0.2">
      <c r="A3766" s="40"/>
      <c r="B3766" s="44"/>
      <c r="C3766" s="67"/>
      <c r="D3766" s="67"/>
    </row>
    <row r="3767" spans="1:4" s="30" customFormat="1" x14ac:dyDescent="0.2">
      <c r="A3767" s="40"/>
      <c r="B3767" s="44"/>
      <c r="C3767" s="67"/>
      <c r="D3767" s="67"/>
    </row>
    <row r="3768" spans="1:4" s="30" customFormat="1" x14ac:dyDescent="0.2">
      <c r="A3768" s="48" t="s">
        <v>678</v>
      </c>
      <c r="B3768" s="51"/>
      <c r="C3768" s="67"/>
      <c r="D3768" s="67"/>
    </row>
    <row r="3769" spans="1:4" s="30" customFormat="1" x14ac:dyDescent="0.2">
      <c r="A3769" s="48" t="s">
        <v>251</v>
      </c>
      <c r="B3769" s="51"/>
      <c r="C3769" s="67"/>
      <c r="D3769" s="67"/>
    </row>
    <row r="3770" spans="1:4" s="30" customFormat="1" x14ac:dyDescent="0.2">
      <c r="A3770" s="48" t="s">
        <v>387</v>
      </c>
      <c r="B3770" s="51"/>
      <c r="C3770" s="67"/>
      <c r="D3770" s="67"/>
    </row>
    <row r="3771" spans="1:4" s="30" customFormat="1" x14ac:dyDescent="0.2">
      <c r="A3771" s="48" t="s">
        <v>679</v>
      </c>
      <c r="B3771" s="51"/>
      <c r="C3771" s="67"/>
      <c r="D3771" s="67"/>
    </row>
    <row r="3772" spans="1:4" s="30" customFormat="1" x14ac:dyDescent="0.2">
      <c r="A3772" s="48"/>
      <c r="B3772" s="79"/>
      <c r="C3772" s="67"/>
      <c r="D3772" s="67"/>
    </row>
    <row r="3773" spans="1:4" s="55" customFormat="1" x14ac:dyDescent="0.2">
      <c r="A3773" s="46">
        <v>410000</v>
      </c>
      <c r="B3773" s="47" t="s">
        <v>87</v>
      </c>
      <c r="C3773" s="45">
        <f>C3774+C3779+C3794+0+C3792</f>
        <v>8661399.9999999963</v>
      </c>
      <c r="D3773" s="45">
        <f>D3774+D3779+D3794+0+D3792</f>
        <v>2089600</v>
      </c>
    </row>
    <row r="3774" spans="1:4" s="55" customFormat="1" x14ac:dyDescent="0.2">
      <c r="A3774" s="46">
        <v>411000</v>
      </c>
      <c r="B3774" s="47" t="s">
        <v>204</v>
      </c>
      <c r="C3774" s="45">
        <f t="shared" ref="C3774" si="972">SUM(C3775:C3778)</f>
        <v>6495199.9999999963</v>
      </c>
      <c r="D3774" s="45">
        <f t="shared" ref="D3774" si="973">SUM(D3775:D3778)</f>
        <v>1346600</v>
      </c>
    </row>
    <row r="3775" spans="1:4" s="30" customFormat="1" x14ac:dyDescent="0.2">
      <c r="A3775" s="48">
        <v>411100</v>
      </c>
      <c r="B3775" s="49" t="s">
        <v>88</v>
      </c>
      <c r="C3775" s="58">
        <v>6249999.9999999963</v>
      </c>
      <c r="D3775" s="58">
        <v>934800</v>
      </c>
    </row>
    <row r="3776" spans="1:4" s="30" customFormat="1" x14ac:dyDescent="0.2">
      <c r="A3776" s="48">
        <v>411200</v>
      </c>
      <c r="B3776" s="49" t="s">
        <v>217</v>
      </c>
      <c r="C3776" s="58">
        <v>62800</v>
      </c>
      <c r="D3776" s="58">
        <v>391000</v>
      </c>
    </row>
    <row r="3777" spans="1:4" s="30" customFormat="1" ht="40.5" x14ac:dyDescent="0.2">
      <c r="A3777" s="48">
        <v>411300</v>
      </c>
      <c r="B3777" s="49" t="s">
        <v>89</v>
      </c>
      <c r="C3777" s="58">
        <v>100000</v>
      </c>
      <c r="D3777" s="58">
        <v>10600</v>
      </c>
    </row>
    <row r="3778" spans="1:4" s="30" customFormat="1" x14ac:dyDescent="0.2">
      <c r="A3778" s="48">
        <v>411400</v>
      </c>
      <c r="B3778" s="49" t="s">
        <v>90</v>
      </c>
      <c r="C3778" s="58">
        <v>82400</v>
      </c>
      <c r="D3778" s="58">
        <v>10200</v>
      </c>
    </row>
    <row r="3779" spans="1:4" s="55" customFormat="1" x14ac:dyDescent="0.2">
      <c r="A3779" s="46">
        <v>412000</v>
      </c>
      <c r="B3779" s="51" t="s">
        <v>209</v>
      </c>
      <c r="C3779" s="45">
        <f>SUM(C3780:C3791)</f>
        <v>2114900</v>
      </c>
      <c r="D3779" s="45">
        <f>SUM(D3780:D3791)</f>
        <v>663000</v>
      </c>
    </row>
    <row r="3780" spans="1:4" s="30" customFormat="1" x14ac:dyDescent="0.2">
      <c r="A3780" s="56">
        <v>412200</v>
      </c>
      <c r="B3780" s="49" t="s">
        <v>218</v>
      </c>
      <c r="C3780" s="58">
        <v>1726100</v>
      </c>
      <c r="D3780" s="58">
        <v>108500</v>
      </c>
    </row>
    <row r="3781" spans="1:4" s="30" customFormat="1" x14ac:dyDescent="0.2">
      <c r="A3781" s="56">
        <v>412300</v>
      </c>
      <c r="B3781" s="49" t="s">
        <v>92</v>
      </c>
      <c r="C3781" s="58">
        <v>54200</v>
      </c>
      <c r="D3781" s="58">
        <v>42400</v>
      </c>
    </row>
    <row r="3782" spans="1:4" s="30" customFormat="1" x14ac:dyDescent="0.2">
      <c r="A3782" s="56">
        <v>412400</v>
      </c>
      <c r="B3782" s="49" t="s">
        <v>93</v>
      </c>
      <c r="C3782" s="58">
        <v>56000</v>
      </c>
      <c r="D3782" s="58">
        <v>12500</v>
      </c>
    </row>
    <row r="3783" spans="1:4" s="30" customFormat="1" x14ac:dyDescent="0.2">
      <c r="A3783" s="56">
        <v>412500</v>
      </c>
      <c r="B3783" s="49" t="s">
        <v>94</v>
      </c>
      <c r="C3783" s="58">
        <v>165000</v>
      </c>
      <c r="D3783" s="58">
        <v>144300</v>
      </c>
    </row>
    <row r="3784" spans="1:4" s="30" customFormat="1" x14ac:dyDescent="0.2">
      <c r="A3784" s="56">
        <v>412600</v>
      </c>
      <c r="B3784" s="49" t="s">
        <v>219</v>
      </c>
      <c r="C3784" s="58">
        <v>5000</v>
      </c>
      <c r="D3784" s="58">
        <v>15800</v>
      </c>
    </row>
    <row r="3785" spans="1:4" s="30" customFormat="1" x14ac:dyDescent="0.2">
      <c r="A3785" s="56">
        <v>412700</v>
      </c>
      <c r="B3785" s="49" t="s">
        <v>206</v>
      </c>
      <c r="C3785" s="58">
        <v>66200</v>
      </c>
      <c r="D3785" s="58">
        <v>70500</v>
      </c>
    </row>
    <row r="3786" spans="1:4" s="30" customFormat="1" x14ac:dyDescent="0.2">
      <c r="A3786" s="56">
        <v>412800</v>
      </c>
      <c r="B3786" s="49" t="s">
        <v>220</v>
      </c>
      <c r="C3786" s="58">
        <v>0</v>
      </c>
      <c r="D3786" s="58">
        <v>100</v>
      </c>
    </row>
    <row r="3787" spans="1:4" s="30" customFormat="1" x14ac:dyDescent="0.2">
      <c r="A3787" s="56">
        <v>412900</v>
      </c>
      <c r="B3787" s="49" t="s">
        <v>533</v>
      </c>
      <c r="C3787" s="58">
        <v>1700</v>
      </c>
      <c r="D3787" s="58">
        <v>0</v>
      </c>
    </row>
    <row r="3788" spans="1:4" s="30" customFormat="1" x14ac:dyDescent="0.2">
      <c r="A3788" s="56">
        <v>412900</v>
      </c>
      <c r="B3788" s="49" t="s">
        <v>319</v>
      </c>
      <c r="C3788" s="58">
        <v>1499.9999999999998</v>
      </c>
      <c r="D3788" s="58">
        <v>0</v>
      </c>
    </row>
    <row r="3789" spans="1:4" s="30" customFormat="1" x14ac:dyDescent="0.2">
      <c r="A3789" s="56">
        <v>412900</v>
      </c>
      <c r="B3789" s="49" t="s">
        <v>320</v>
      </c>
      <c r="C3789" s="58">
        <v>5100</v>
      </c>
      <c r="D3789" s="58">
        <v>0</v>
      </c>
    </row>
    <row r="3790" spans="1:4" s="30" customFormat="1" x14ac:dyDescent="0.2">
      <c r="A3790" s="56">
        <v>412900</v>
      </c>
      <c r="B3790" s="49" t="s">
        <v>321</v>
      </c>
      <c r="C3790" s="58">
        <v>9100</v>
      </c>
      <c r="D3790" s="58">
        <v>0</v>
      </c>
    </row>
    <row r="3791" spans="1:4" s="30" customFormat="1" x14ac:dyDescent="0.2">
      <c r="A3791" s="56">
        <v>412900</v>
      </c>
      <c r="B3791" s="49" t="s">
        <v>303</v>
      </c>
      <c r="C3791" s="58">
        <v>25000</v>
      </c>
      <c r="D3791" s="58">
        <v>268900</v>
      </c>
    </row>
    <row r="3792" spans="1:4" s="55" customFormat="1" x14ac:dyDescent="0.2">
      <c r="A3792" s="46">
        <v>415000</v>
      </c>
      <c r="B3792" s="80" t="s">
        <v>50</v>
      </c>
      <c r="C3792" s="45">
        <f t="shared" ref="C3792" si="974">C3793</f>
        <v>0</v>
      </c>
      <c r="D3792" s="45">
        <f t="shared" ref="D3792" si="975">D3793</f>
        <v>80000</v>
      </c>
    </row>
    <row r="3793" spans="1:4" s="30" customFormat="1" x14ac:dyDescent="0.2">
      <c r="A3793" s="48">
        <v>415200</v>
      </c>
      <c r="B3793" s="49" t="s">
        <v>66</v>
      </c>
      <c r="C3793" s="58">
        <v>0</v>
      </c>
      <c r="D3793" s="58">
        <v>80000</v>
      </c>
    </row>
    <row r="3794" spans="1:4" s="55" customFormat="1" ht="40.5" x14ac:dyDescent="0.2">
      <c r="A3794" s="46">
        <v>418000</v>
      </c>
      <c r="B3794" s="51" t="s">
        <v>213</v>
      </c>
      <c r="C3794" s="45">
        <f t="shared" ref="C3794" si="976">C3795+C3796</f>
        <v>51300</v>
      </c>
      <c r="D3794" s="45">
        <f t="shared" ref="D3794" si="977">D3795+D3796</f>
        <v>0</v>
      </c>
    </row>
    <row r="3795" spans="1:4" s="30" customFormat="1" x14ac:dyDescent="0.2">
      <c r="A3795" s="48">
        <v>418200</v>
      </c>
      <c r="B3795" s="54" t="s">
        <v>147</v>
      </c>
      <c r="C3795" s="58">
        <v>1000</v>
      </c>
      <c r="D3795" s="58">
        <v>0</v>
      </c>
    </row>
    <row r="3796" spans="1:4" s="30" customFormat="1" x14ac:dyDescent="0.2">
      <c r="A3796" s="48">
        <v>418400</v>
      </c>
      <c r="B3796" s="49" t="s">
        <v>148</v>
      </c>
      <c r="C3796" s="58">
        <v>50300</v>
      </c>
      <c r="D3796" s="58">
        <v>0</v>
      </c>
    </row>
    <row r="3797" spans="1:4" s="55" customFormat="1" x14ac:dyDescent="0.2">
      <c r="A3797" s="46">
        <v>510000</v>
      </c>
      <c r="B3797" s="51" t="s">
        <v>153</v>
      </c>
      <c r="C3797" s="45">
        <f t="shared" ref="C3797" si="978">C3798+C3802+C3804</f>
        <v>3434000</v>
      </c>
      <c r="D3797" s="45">
        <f t="shared" ref="D3797" si="979">D3798+D3802+D3804</f>
        <v>1376200</v>
      </c>
    </row>
    <row r="3798" spans="1:4" s="55" customFormat="1" x14ac:dyDescent="0.2">
      <c r="A3798" s="46">
        <v>511000</v>
      </c>
      <c r="B3798" s="51" t="s">
        <v>154</v>
      </c>
      <c r="C3798" s="45">
        <f t="shared" ref="C3798" si="980">SUM(C3799:C3801)</f>
        <v>22000</v>
      </c>
      <c r="D3798" s="45">
        <f t="shared" ref="D3798" si="981">SUM(D3799:D3801)</f>
        <v>809100</v>
      </c>
    </row>
    <row r="3799" spans="1:4" s="30" customFormat="1" x14ac:dyDescent="0.2">
      <c r="A3799" s="56">
        <v>511100</v>
      </c>
      <c r="B3799" s="49" t="s">
        <v>155</v>
      </c>
      <c r="C3799" s="58">
        <v>0</v>
      </c>
      <c r="D3799" s="58">
        <v>126300</v>
      </c>
    </row>
    <row r="3800" spans="1:4" s="30" customFormat="1" x14ac:dyDescent="0.2">
      <c r="A3800" s="56">
        <v>511200</v>
      </c>
      <c r="B3800" s="49" t="s">
        <v>156</v>
      </c>
      <c r="C3800" s="58">
        <v>0</v>
      </c>
      <c r="D3800" s="58">
        <v>227100</v>
      </c>
    </row>
    <row r="3801" spans="1:4" s="30" customFormat="1" x14ac:dyDescent="0.2">
      <c r="A3801" s="56">
        <v>511300</v>
      </c>
      <c r="B3801" s="49" t="s">
        <v>157</v>
      </c>
      <c r="C3801" s="58">
        <v>22000</v>
      </c>
      <c r="D3801" s="58">
        <v>455700</v>
      </c>
    </row>
    <row r="3802" spans="1:4" s="55" customFormat="1" x14ac:dyDescent="0.2">
      <c r="A3802" s="46">
        <v>516000</v>
      </c>
      <c r="B3802" s="51" t="s">
        <v>164</v>
      </c>
      <c r="C3802" s="45">
        <f t="shared" ref="C3802" si="982">C3803</f>
        <v>3412000</v>
      </c>
      <c r="D3802" s="45">
        <f t="shared" ref="D3802" si="983">D3803</f>
        <v>322000</v>
      </c>
    </row>
    <row r="3803" spans="1:4" s="30" customFormat="1" x14ac:dyDescent="0.2">
      <c r="A3803" s="48">
        <v>516100</v>
      </c>
      <c r="B3803" s="49" t="s">
        <v>164</v>
      </c>
      <c r="C3803" s="58">
        <v>3412000</v>
      </c>
      <c r="D3803" s="58">
        <v>322000</v>
      </c>
    </row>
    <row r="3804" spans="1:4" s="55" customFormat="1" x14ac:dyDescent="0.2">
      <c r="A3804" s="46">
        <v>518000</v>
      </c>
      <c r="B3804" s="51" t="s">
        <v>165</v>
      </c>
      <c r="C3804" s="45">
        <f t="shared" ref="C3804" si="984">C3805</f>
        <v>0</v>
      </c>
      <c r="D3804" s="45">
        <f t="shared" ref="D3804" si="985">D3805</f>
        <v>245100</v>
      </c>
    </row>
    <row r="3805" spans="1:4" s="30" customFormat="1" x14ac:dyDescent="0.2">
      <c r="A3805" s="56">
        <v>518100</v>
      </c>
      <c r="B3805" s="49" t="s">
        <v>165</v>
      </c>
      <c r="C3805" s="58">
        <v>0</v>
      </c>
      <c r="D3805" s="58">
        <v>245100</v>
      </c>
    </row>
    <row r="3806" spans="1:4" s="55" customFormat="1" x14ac:dyDescent="0.2">
      <c r="A3806" s="46">
        <v>630000</v>
      </c>
      <c r="B3806" s="51" t="s">
        <v>194</v>
      </c>
      <c r="C3806" s="45">
        <f t="shared" ref="C3806" si="986">C3810+C3807</f>
        <v>63000</v>
      </c>
      <c r="D3806" s="45">
        <f t="shared" ref="D3806" si="987">D3810+D3807</f>
        <v>116100</v>
      </c>
    </row>
    <row r="3807" spans="1:4" s="55" customFormat="1" x14ac:dyDescent="0.2">
      <c r="A3807" s="46">
        <v>631000</v>
      </c>
      <c r="B3807" s="51" t="s">
        <v>126</v>
      </c>
      <c r="C3807" s="45">
        <f t="shared" ref="C3807" si="988">C3808+C3809</f>
        <v>0</v>
      </c>
      <c r="D3807" s="45">
        <f t="shared" ref="D3807" si="989">D3808+D3809</f>
        <v>105800</v>
      </c>
    </row>
    <row r="3808" spans="1:4" s="30" customFormat="1" x14ac:dyDescent="0.2">
      <c r="A3808" s="48">
        <v>631100</v>
      </c>
      <c r="B3808" s="49" t="s">
        <v>196</v>
      </c>
      <c r="C3808" s="58">
        <v>0</v>
      </c>
      <c r="D3808" s="58">
        <v>85800</v>
      </c>
    </row>
    <row r="3809" spans="1:4" s="30" customFormat="1" x14ac:dyDescent="0.2">
      <c r="A3809" s="48">
        <v>631900</v>
      </c>
      <c r="B3809" s="49" t="s">
        <v>344</v>
      </c>
      <c r="C3809" s="58">
        <v>0</v>
      </c>
      <c r="D3809" s="58">
        <v>20000</v>
      </c>
    </row>
    <row r="3810" spans="1:4" s="55" customFormat="1" x14ac:dyDescent="0.2">
      <c r="A3810" s="46">
        <v>638000</v>
      </c>
      <c r="B3810" s="51" t="s">
        <v>127</v>
      </c>
      <c r="C3810" s="45">
        <f t="shared" ref="C3810" si="990">C3811</f>
        <v>63000</v>
      </c>
      <c r="D3810" s="45">
        <f t="shared" ref="D3810" si="991">D3811</f>
        <v>10300</v>
      </c>
    </row>
    <row r="3811" spans="1:4" s="30" customFormat="1" x14ac:dyDescent="0.2">
      <c r="A3811" s="48">
        <v>638100</v>
      </c>
      <c r="B3811" s="49" t="s">
        <v>199</v>
      </c>
      <c r="C3811" s="58">
        <v>63000</v>
      </c>
      <c r="D3811" s="58">
        <v>10300</v>
      </c>
    </row>
    <row r="3812" spans="1:4" s="102" customFormat="1" x14ac:dyDescent="0.2">
      <c r="A3812" s="93"/>
      <c r="B3812" s="94" t="s">
        <v>236</v>
      </c>
      <c r="C3812" s="88">
        <f>C3773+C3797+C3806</f>
        <v>12158399.999999996</v>
      </c>
      <c r="D3812" s="88">
        <f>D3773+D3797+D3806</f>
        <v>3581900</v>
      </c>
    </row>
    <row r="3813" spans="1:4" s="30" customFormat="1" x14ac:dyDescent="0.2">
      <c r="A3813" s="40"/>
      <c r="B3813" s="44"/>
      <c r="C3813" s="67"/>
      <c r="D3813" s="67"/>
    </row>
    <row r="3814" spans="1:4" s="30" customFormat="1" x14ac:dyDescent="0.2">
      <c r="A3814" s="43"/>
      <c r="B3814" s="44"/>
      <c r="C3814" s="50"/>
      <c r="D3814" s="50"/>
    </row>
    <row r="3815" spans="1:4" s="30" customFormat="1" x14ac:dyDescent="0.2">
      <c r="A3815" s="48" t="s">
        <v>680</v>
      </c>
      <c r="B3815" s="51"/>
      <c r="C3815" s="50"/>
      <c r="D3815" s="50"/>
    </row>
    <row r="3816" spans="1:4" s="30" customFormat="1" x14ac:dyDescent="0.2">
      <c r="A3816" s="48" t="s">
        <v>253</v>
      </c>
      <c r="B3816" s="51"/>
      <c r="C3816" s="50"/>
      <c r="D3816" s="50"/>
    </row>
    <row r="3817" spans="1:4" s="30" customFormat="1" x14ac:dyDescent="0.2">
      <c r="A3817" s="48" t="s">
        <v>378</v>
      </c>
      <c r="B3817" s="51"/>
      <c r="C3817" s="50"/>
      <c r="D3817" s="50"/>
    </row>
    <row r="3818" spans="1:4" s="30" customFormat="1" x14ac:dyDescent="0.2">
      <c r="A3818" s="48" t="s">
        <v>532</v>
      </c>
      <c r="B3818" s="51"/>
      <c r="C3818" s="50"/>
      <c r="D3818" s="50"/>
    </row>
    <row r="3819" spans="1:4" s="30" customFormat="1" x14ac:dyDescent="0.2">
      <c r="A3819" s="48"/>
      <c r="B3819" s="79"/>
      <c r="C3819" s="67"/>
      <c r="D3819" s="67"/>
    </row>
    <row r="3820" spans="1:4" s="30" customFormat="1" x14ac:dyDescent="0.2">
      <c r="A3820" s="46">
        <v>410000</v>
      </c>
      <c r="B3820" s="47" t="s">
        <v>87</v>
      </c>
      <c r="C3820" s="45">
        <f>C3821+C3826+C3838+C3840+C3849+0+0</f>
        <v>116723800</v>
      </c>
      <c r="D3820" s="45">
        <f>D3821+D3826+D3838+D3840+D3849+0+0</f>
        <v>0</v>
      </c>
    </row>
    <row r="3821" spans="1:4" s="30" customFormat="1" x14ac:dyDescent="0.2">
      <c r="A3821" s="46">
        <v>411000</v>
      </c>
      <c r="B3821" s="47" t="s">
        <v>204</v>
      </c>
      <c r="C3821" s="45">
        <f t="shared" ref="C3821" si="992">SUM(C3822:C3825)</f>
        <v>3006000</v>
      </c>
      <c r="D3821" s="45">
        <f t="shared" ref="D3821" si="993">SUM(D3822:D3825)</f>
        <v>0</v>
      </c>
    </row>
    <row r="3822" spans="1:4" s="30" customFormat="1" x14ac:dyDescent="0.2">
      <c r="A3822" s="48">
        <v>411100</v>
      </c>
      <c r="B3822" s="49" t="s">
        <v>88</v>
      </c>
      <c r="C3822" s="58">
        <v>2700000</v>
      </c>
      <c r="D3822" s="58">
        <v>0</v>
      </c>
    </row>
    <row r="3823" spans="1:4" s="30" customFormat="1" x14ac:dyDescent="0.2">
      <c r="A3823" s="48">
        <v>411200</v>
      </c>
      <c r="B3823" s="49" t="s">
        <v>217</v>
      </c>
      <c r="C3823" s="58">
        <v>100000</v>
      </c>
      <c r="D3823" s="58">
        <v>0</v>
      </c>
    </row>
    <row r="3824" spans="1:4" s="30" customFormat="1" ht="40.5" x14ac:dyDescent="0.2">
      <c r="A3824" s="48">
        <v>411300</v>
      </c>
      <c r="B3824" s="49" t="s">
        <v>89</v>
      </c>
      <c r="C3824" s="58">
        <v>150000</v>
      </c>
      <c r="D3824" s="58">
        <v>0</v>
      </c>
    </row>
    <row r="3825" spans="1:4" s="30" customFormat="1" x14ac:dyDescent="0.2">
      <c r="A3825" s="48">
        <v>411400</v>
      </c>
      <c r="B3825" s="49" t="s">
        <v>90</v>
      </c>
      <c r="C3825" s="58">
        <v>56000</v>
      </c>
      <c r="D3825" s="58">
        <v>0</v>
      </c>
    </row>
    <row r="3826" spans="1:4" s="30" customFormat="1" x14ac:dyDescent="0.2">
      <c r="A3826" s="46">
        <v>412000</v>
      </c>
      <c r="B3826" s="51" t="s">
        <v>209</v>
      </c>
      <c r="C3826" s="45">
        <f>SUM(C3827:C3837)</f>
        <v>547300</v>
      </c>
      <c r="D3826" s="45">
        <f>SUM(D3827:D3837)</f>
        <v>0</v>
      </c>
    </row>
    <row r="3827" spans="1:4" s="30" customFormat="1" x14ac:dyDescent="0.2">
      <c r="A3827" s="48">
        <v>412200</v>
      </c>
      <c r="B3827" s="49" t="s">
        <v>218</v>
      </c>
      <c r="C3827" s="58">
        <v>55000</v>
      </c>
      <c r="D3827" s="58">
        <v>0</v>
      </c>
    </row>
    <row r="3828" spans="1:4" s="30" customFormat="1" x14ac:dyDescent="0.2">
      <c r="A3828" s="48">
        <v>412300</v>
      </c>
      <c r="B3828" s="49" t="s">
        <v>92</v>
      </c>
      <c r="C3828" s="58">
        <v>45000</v>
      </c>
      <c r="D3828" s="58">
        <v>0</v>
      </c>
    </row>
    <row r="3829" spans="1:4" s="30" customFormat="1" x14ac:dyDescent="0.2">
      <c r="A3829" s="48">
        <v>412500</v>
      </c>
      <c r="B3829" s="49" t="s">
        <v>94</v>
      </c>
      <c r="C3829" s="58">
        <v>20000</v>
      </c>
      <c r="D3829" s="58">
        <v>0</v>
      </c>
    </row>
    <row r="3830" spans="1:4" s="30" customFormat="1" x14ac:dyDescent="0.2">
      <c r="A3830" s="48">
        <v>412600</v>
      </c>
      <c r="B3830" s="49" t="s">
        <v>219</v>
      </c>
      <c r="C3830" s="58">
        <v>50000</v>
      </c>
      <c r="D3830" s="58">
        <v>0</v>
      </c>
    </row>
    <row r="3831" spans="1:4" s="30" customFormat="1" x14ac:dyDescent="0.2">
      <c r="A3831" s="48">
        <v>412700</v>
      </c>
      <c r="B3831" s="49" t="s">
        <v>206</v>
      </c>
      <c r="C3831" s="58">
        <v>120000</v>
      </c>
      <c r="D3831" s="58">
        <v>0</v>
      </c>
    </row>
    <row r="3832" spans="1:4" s="30" customFormat="1" x14ac:dyDescent="0.2">
      <c r="A3832" s="48">
        <v>412900</v>
      </c>
      <c r="B3832" s="49" t="s">
        <v>533</v>
      </c>
      <c r="C3832" s="58">
        <v>1300</v>
      </c>
      <c r="D3832" s="58">
        <v>0</v>
      </c>
    </row>
    <row r="3833" spans="1:4" s="30" customFormat="1" x14ac:dyDescent="0.2">
      <c r="A3833" s="48">
        <v>412900</v>
      </c>
      <c r="B3833" s="49" t="s">
        <v>301</v>
      </c>
      <c r="C3833" s="58">
        <v>200000</v>
      </c>
      <c r="D3833" s="58">
        <v>0</v>
      </c>
    </row>
    <row r="3834" spans="1:4" s="30" customFormat="1" x14ac:dyDescent="0.2">
      <c r="A3834" s="48">
        <v>412900</v>
      </c>
      <c r="B3834" s="53" t="s">
        <v>319</v>
      </c>
      <c r="C3834" s="58">
        <v>4000</v>
      </c>
      <c r="D3834" s="58">
        <v>0</v>
      </c>
    </row>
    <row r="3835" spans="1:4" s="30" customFormat="1" x14ac:dyDescent="0.2">
      <c r="A3835" s="48">
        <v>412900</v>
      </c>
      <c r="B3835" s="53" t="s">
        <v>321</v>
      </c>
      <c r="C3835" s="58">
        <v>7000</v>
      </c>
      <c r="D3835" s="58">
        <v>0</v>
      </c>
    </row>
    <row r="3836" spans="1:4" s="30" customFormat="1" x14ac:dyDescent="0.2">
      <c r="A3836" s="48">
        <v>412900</v>
      </c>
      <c r="B3836" s="53" t="s">
        <v>436</v>
      </c>
      <c r="C3836" s="58">
        <v>30000</v>
      </c>
      <c r="D3836" s="58">
        <v>0</v>
      </c>
    </row>
    <row r="3837" spans="1:4" s="30" customFormat="1" x14ac:dyDescent="0.2">
      <c r="A3837" s="48">
        <v>412900</v>
      </c>
      <c r="B3837" s="49" t="s">
        <v>303</v>
      </c>
      <c r="C3837" s="58">
        <v>15000</v>
      </c>
      <c r="D3837" s="58">
        <v>0</v>
      </c>
    </row>
    <row r="3838" spans="1:4" s="30" customFormat="1" x14ac:dyDescent="0.2">
      <c r="A3838" s="46">
        <v>414000</v>
      </c>
      <c r="B3838" s="51" t="s">
        <v>104</v>
      </c>
      <c r="C3838" s="45">
        <f>SUM(C3839:C3839)</f>
        <v>3054000</v>
      </c>
      <c r="D3838" s="45">
        <f>SUM(D3839:D3839)</f>
        <v>0</v>
      </c>
    </row>
    <row r="3839" spans="1:4" s="30" customFormat="1" x14ac:dyDescent="0.2">
      <c r="A3839" s="48">
        <v>414100</v>
      </c>
      <c r="B3839" s="49" t="s">
        <v>437</v>
      </c>
      <c r="C3839" s="58">
        <v>3054000</v>
      </c>
      <c r="D3839" s="58">
        <v>0</v>
      </c>
    </row>
    <row r="3840" spans="1:4" s="55" customFormat="1" x14ac:dyDescent="0.2">
      <c r="A3840" s="46">
        <v>415000</v>
      </c>
      <c r="B3840" s="80" t="s">
        <v>50</v>
      </c>
      <c r="C3840" s="45">
        <f>SUM(C3841:C3848)</f>
        <v>101116500</v>
      </c>
      <c r="D3840" s="45">
        <f>SUM(D3841:D3848)</f>
        <v>0</v>
      </c>
    </row>
    <row r="3841" spans="1:4" s="30" customFormat="1" x14ac:dyDescent="0.2">
      <c r="A3841" s="56">
        <v>415200</v>
      </c>
      <c r="B3841" s="49" t="s">
        <v>273</v>
      </c>
      <c r="C3841" s="58">
        <v>2072000</v>
      </c>
      <c r="D3841" s="58">
        <v>0</v>
      </c>
    </row>
    <row r="3842" spans="1:4" s="30" customFormat="1" x14ac:dyDescent="0.2">
      <c r="A3842" s="48">
        <v>415200</v>
      </c>
      <c r="B3842" s="49" t="s">
        <v>438</v>
      </c>
      <c r="C3842" s="58">
        <v>50000</v>
      </c>
      <c r="D3842" s="58">
        <v>0</v>
      </c>
    </row>
    <row r="3843" spans="1:4" s="30" customFormat="1" x14ac:dyDescent="0.2">
      <c r="A3843" s="48">
        <v>415200</v>
      </c>
      <c r="B3843" s="49" t="s">
        <v>681</v>
      </c>
      <c r="C3843" s="58">
        <v>220000</v>
      </c>
      <c r="D3843" s="58">
        <v>0</v>
      </c>
    </row>
    <row r="3844" spans="1:4" s="30" customFormat="1" x14ac:dyDescent="0.2">
      <c r="A3844" s="48">
        <v>415200</v>
      </c>
      <c r="B3844" s="49" t="s">
        <v>439</v>
      </c>
      <c r="C3844" s="58">
        <v>870000</v>
      </c>
      <c r="D3844" s="58">
        <v>0</v>
      </c>
    </row>
    <row r="3845" spans="1:4" s="30" customFormat="1" x14ac:dyDescent="0.2">
      <c r="A3845" s="48">
        <v>415200</v>
      </c>
      <c r="B3845" s="49" t="s">
        <v>272</v>
      </c>
      <c r="C3845" s="58">
        <v>264500</v>
      </c>
      <c r="D3845" s="58">
        <v>0</v>
      </c>
    </row>
    <row r="3846" spans="1:4" s="30" customFormat="1" x14ac:dyDescent="0.2">
      <c r="A3846" s="48">
        <v>415200</v>
      </c>
      <c r="B3846" s="49" t="s">
        <v>440</v>
      </c>
      <c r="C3846" s="58">
        <v>4500000</v>
      </c>
      <c r="D3846" s="58">
        <v>0</v>
      </c>
    </row>
    <row r="3847" spans="1:4" s="30" customFormat="1" x14ac:dyDescent="0.2">
      <c r="A3847" s="48">
        <v>415200</v>
      </c>
      <c r="B3847" s="49" t="s">
        <v>267</v>
      </c>
      <c r="C3847" s="58">
        <v>91640000</v>
      </c>
      <c r="D3847" s="58">
        <v>0</v>
      </c>
    </row>
    <row r="3848" spans="1:4" s="30" customFormat="1" x14ac:dyDescent="0.2">
      <c r="A3848" s="48">
        <v>415200</v>
      </c>
      <c r="B3848" s="49" t="s">
        <v>268</v>
      </c>
      <c r="C3848" s="58">
        <v>1500000</v>
      </c>
      <c r="D3848" s="58">
        <v>0</v>
      </c>
    </row>
    <row r="3849" spans="1:4" s="55" customFormat="1" x14ac:dyDescent="0.2">
      <c r="A3849" s="46">
        <v>416000</v>
      </c>
      <c r="B3849" s="51" t="s">
        <v>211</v>
      </c>
      <c r="C3849" s="45">
        <f t="shared" ref="C3849" si="994">SUM(C3850:C3850)</f>
        <v>9000000</v>
      </c>
      <c r="D3849" s="45">
        <f t="shared" ref="D3849" si="995">SUM(D3850:D3850)</f>
        <v>0</v>
      </c>
    </row>
    <row r="3850" spans="1:4" s="30" customFormat="1" x14ac:dyDescent="0.2">
      <c r="A3850" s="48">
        <v>416300</v>
      </c>
      <c r="B3850" s="49" t="s">
        <v>441</v>
      </c>
      <c r="C3850" s="58">
        <v>9000000</v>
      </c>
      <c r="D3850" s="58">
        <v>0</v>
      </c>
    </row>
    <row r="3851" spans="1:4" s="55" customFormat="1" x14ac:dyDescent="0.2">
      <c r="A3851" s="46">
        <v>480000</v>
      </c>
      <c r="B3851" s="51" t="s">
        <v>149</v>
      </c>
      <c r="C3851" s="45">
        <f>C3852+C3864</f>
        <v>388487800</v>
      </c>
      <c r="D3851" s="45">
        <f>D3852+D3864</f>
        <v>0</v>
      </c>
    </row>
    <row r="3852" spans="1:4" s="30" customFormat="1" x14ac:dyDescent="0.2">
      <c r="A3852" s="46">
        <v>487000</v>
      </c>
      <c r="B3852" s="51" t="s">
        <v>203</v>
      </c>
      <c r="C3852" s="45">
        <f>SUM(C3853:C3863)</f>
        <v>374983800</v>
      </c>
      <c r="D3852" s="45">
        <f>SUM(D3853:D3863)</f>
        <v>0</v>
      </c>
    </row>
    <row r="3853" spans="1:4" s="30" customFormat="1" x14ac:dyDescent="0.2">
      <c r="A3853" s="48">
        <v>487300</v>
      </c>
      <c r="B3853" s="49" t="s">
        <v>682</v>
      </c>
      <c r="C3853" s="58">
        <v>53300000</v>
      </c>
      <c r="D3853" s="58">
        <v>0</v>
      </c>
    </row>
    <row r="3854" spans="1:4" s="30" customFormat="1" x14ac:dyDescent="0.2">
      <c r="A3854" s="48">
        <v>487300</v>
      </c>
      <c r="B3854" s="49" t="s">
        <v>683</v>
      </c>
      <c r="C3854" s="58">
        <v>18800000</v>
      </c>
      <c r="D3854" s="58">
        <v>0</v>
      </c>
    </row>
    <row r="3855" spans="1:4" s="30" customFormat="1" x14ac:dyDescent="0.2">
      <c r="A3855" s="48">
        <v>487300</v>
      </c>
      <c r="B3855" s="49" t="s">
        <v>442</v>
      </c>
      <c r="C3855" s="58">
        <v>12800000</v>
      </c>
      <c r="D3855" s="58">
        <v>0</v>
      </c>
    </row>
    <row r="3856" spans="1:4" s="30" customFormat="1" x14ac:dyDescent="0.2">
      <c r="A3856" s="48">
        <v>487400</v>
      </c>
      <c r="B3856" s="49" t="s">
        <v>510</v>
      </c>
      <c r="C3856" s="58">
        <v>7000000</v>
      </c>
      <c r="D3856" s="58">
        <v>0</v>
      </c>
    </row>
    <row r="3857" spans="1:4" s="30" customFormat="1" x14ac:dyDescent="0.2">
      <c r="A3857" s="56">
        <v>487400</v>
      </c>
      <c r="B3857" s="49" t="s">
        <v>684</v>
      </c>
      <c r="C3857" s="58">
        <v>1400000</v>
      </c>
      <c r="D3857" s="58">
        <v>0</v>
      </c>
    </row>
    <row r="3858" spans="1:4" s="30" customFormat="1" x14ac:dyDescent="0.2">
      <c r="A3858" s="56">
        <v>487400</v>
      </c>
      <c r="B3858" s="49" t="s">
        <v>293</v>
      </c>
      <c r="C3858" s="58">
        <v>3500000</v>
      </c>
      <c r="D3858" s="58">
        <v>0</v>
      </c>
    </row>
    <row r="3859" spans="1:4" s="30" customFormat="1" x14ac:dyDescent="0.2">
      <c r="A3859" s="56">
        <v>487400</v>
      </c>
      <c r="B3859" s="49" t="s">
        <v>294</v>
      </c>
      <c r="C3859" s="58">
        <v>146450000</v>
      </c>
      <c r="D3859" s="58">
        <v>0</v>
      </c>
    </row>
    <row r="3860" spans="1:4" s="30" customFormat="1" x14ac:dyDescent="0.2">
      <c r="A3860" s="56">
        <v>487400</v>
      </c>
      <c r="B3860" s="49" t="s">
        <v>295</v>
      </c>
      <c r="C3860" s="58">
        <v>80000000</v>
      </c>
      <c r="D3860" s="58">
        <v>0</v>
      </c>
    </row>
    <row r="3861" spans="1:4" s="30" customFormat="1" x14ac:dyDescent="0.2">
      <c r="A3861" s="56">
        <v>487400</v>
      </c>
      <c r="B3861" s="49" t="s">
        <v>443</v>
      </c>
      <c r="C3861" s="58">
        <v>6030000</v>
      </c>
      <c r="D3861" s="58">
        <v>0</v>
      </c>
    </row>
    <row r="3862" spans="1:4" s="30" customFormat="1" ht="40.5" x14ac:dyDescent="0.2">
      <c r="A3862" s="56">
        <v>487400</v>
      </c>
      <c r="B3862" s="49" t="s">
        <v>511</v>
      </c>
      <c r="C3862" s="58">
        <v>703800</v>
      </c>
      <c r="D3862" s="58">
        <v>0</v>
      </c>
    </row>
    <row r="3863" spans="1:4" s="30" customFormat="1" x14ac:dyDescent="0.2">
      <c r="A3863" s="56">
        <v>487400</v>
      </c>
      <c r="B3863" s="49" t="s">
        <v>685</v>
      </c>
      <c r="C3863" s="58">
        <v>45000000</v>
      </c>
      <c r="D3863" s="58">
        <v>0</v>
      </c>
    </row>
    <row r="3864" spans="1:4" s="30" customFormat="1" x14ac:dyDescent="0.2">
      <c r="A3864" s="46">
        <v>488000</v>
      </c>
      <c r="B3864" s="51" t="s">
        <v>103</v>
      </c>
      <c r="C3864" s="45">
        <f>SUM(C3865:C3866)</f>
        <v>13504000</v>
      </c>
      <c r="D3864" s="45">
        <f>SUM(D3865:D3866)</f>
        <v>0</v>
      </c>
    </row>
    <row r="3865" spans="1:4" s="30" customFormat="1" ht="40.5" x14ac:dyDescent="0.2">
      <c r="A3865" s="48">
        <v>488100</v>
      </c>
      <c r="B3865" s="49" t="s">
        <v>444</v>
      </c>
      <c r="C3865" s="58">
        <v>12504000</v>
      </c>
      <c r="D3865" s="58">
        <v>0</v>
      </c>
    </row>
    <row r="3866" spans="1:4" s="30" customFormat="1" x14ac:dyDescent="0.2">
      <c r="A3866" s="48">
        <v>488100</v>
      </c>
      <c r="B3866" s="49" t="s">
        <v>686</v>
      </c>
      <c r="C3866" s="58">
        <v>1000000</v>
      </c>
      <c r="D3866" s="58">
        <v>0</v>
      </c>
    </row>
    <row r="3867" spans="1:4" s="30" customFormat="1" x14ac:dyDescent="0.2">
      <c r="A3867" s="46">
        <v>510000</v>
      </c>
      <c r="B3867" s="51" t="s">
        <v>153</v>
      </c>
      <c r="C3867" s="45">
        <f>C3868+C3871</f>
        <v>71972500</v>
      </c>
      <c r="D3867" s="45">
        <f>D3868+D3871</f>
        <v>0</v>
      </c>
    </row>
    <row r="3868" spans="1:4" s="30" customFormat="1" x14ac:dyDescent="0.2">
      <c r="A3868" s="46">
        <v>511000</v>
      </c>
      <c r="B3868" s="51" t="s">
        <v>154</v>
      </c>
      <c r="C3868" s="45">
        <f>SUM(C3869:C3870)</f>
        <v>71965500</v>
      </c>
      <c r="D3868" s="45">
        <f>SUM(D3869:D3870)</f>
        <v>0</v>
      </c>
    </row>
    <row r="3869" spans="1:4" s="30" customFormat="1" x14ac:dyDescent="0.2">
      <c r="A3869" s="56">
        <v>511100</v>
      </c>
      <c r="B3869" s="49" t="s">
        <v>155</v>
      </c>
      <c r="C3869" s="58">
        <v>71960500</v>
      </c>
      <c r="D3869" s="58">
        <v>0</v>
      </c>
    </row>
    <row r="3870" spans="1:4" s="30" customFormat="1" x14ac:dyDescent="0.2">
      <c r="A3870" s="48">
        <v>511300</v>
      </c>
      <c r="B3870" s="49" t="s">
        <v>157</v>
      </c>
      <c r="C3870" s="58">
        <v>5000</v>
      </c>
      <c r="D3870" s="58">
        <v>0</v>
      </c>
    </row>
    <row r="3871" spans="1:4" s="55" customFormat="1" x14ac:dyDescent="0.2">
      <c r="A3871" s="46">
        <v>516000</v>
      </c>
      <c r="B3871" s="51" t="s">
        <v>164</v>
      </c>
      <c r="C3871" s="45">
        <f t="shared" ref="C3871" si="996">C3872</f>
        <v>7000</v>
      </c>
      <c r="D3871" s="45">
        <f t="shared" ref="D3871" si="997">D3872</f>
        <v>0</v>
      </c>
    </row>
    <row r="3872" spans="1:4" s="30" customFormat="1" x14ac:dyDescent="0.2">
      <c r="A3872" s="48">
        <v>516100</v>
      </c>
      <c r="B3872" s="49" t="s">
        <v>164</v>
      </c>
      <c r="C3872" s="58">
        <v>7000</v>
      </c>
      <c r="D3872" s="58">
        <v>0</v>
      </c>
    </row>
    <row r="3873" spans="1:4" s="55" customFormat="1" x14ac:dyDescent="0.2">
      <c r="A3873" s="46">
        <v>630000</v>
      </c>
      <c r="B3873" s="51" t="s">
        <v>194</v>
      </c>
      <c r="C3873" s="45">
        <f>C3874+C3877</f>
        <v>242100</v>
      </c>
      <c r="D3873" s="45">
        <f>D3874+D3877</f>
        <v>0</v>
      </c>
    </row>
    <row r="3874" spans="1:4" s="55" customFormat="1" x14ac:dyDescent="0.2">
      <c r="A3874" s="46">
        <v>631000</v>
      </c>
      <c r="B3874" s="51" t="s">
        <v>126</v>
      </c>
      <c r="C3874" s="45">
        <f>SUM(C3875:C3876)</f>
        <v>42100</v>
      </c>
      <c r="D3874" s="45">
        <f>SUM(D3875:D3876)</f>
        <v>0</v>
      </c>
    </row>
    <row r="3875" spans="1:4" s="30" customFormat="1" x14ac:dyDescent="0.2">
      <c r="A3875" s="48">
        <v>631100</v>
      </c>
      <c r="B3875" s="49" t="s">
        <v>196</v>
      </c>
      <c r="C3875" s="58">
        <v>40600</v>
      </c>
      <c r="D3875" s="58">
        <v>0</v>
      </c>
    </row>
    <row r="3876" spans="1:4" s="30" customFormat="1" x14ac:dyDescent="0.2">
      <c r="A3876" s="48">
        <v>631900</v>
      </c>
      <c r="B3876" s="49" t="s">
        <v>344</v>
      </c>
      <c r="C3876" s="58">
        <v>1500</v>
      </c>
      <c r="D3876" s="58">
        <v>0</v>
      </c>
    </row>
    <row r="3877" spans="1:4" s="55" customFormat="1" x14ac:dyDescent="0.2">
      <c r="A3877" s="46">
        <v>638000</v>
      </c>
      <c r="B3877" s="51" t="s">
        <v>127</v>
      </c>
      <c r="C3877" s="45">
        <f>C3878+0</f>
        <v>200000</v>
      </c>
      <c r="D3877" s="45">
        <f>D3878+0</f>
        <v>0</v>
      </c>
    </row>
    <row r="3878" spans="1:4" s="30" customFormat="1" x14ac:dyDescent="0.2">
      <c r="A3878" s="48">
        <v>638100</v>
      </c>
      <c r="B3878" s="49" t="s">
        <v>199</v>
      </c>
      <c r="C3878" s="58">
        <v>200000</v>
      </c>
      <c r="D3878" s="58">
        <v>0</v>
      </c>
    </row>
    <row r="3879" spans="1:4" s="30" customFormat="1" x14ac:dyDescent="0.2">
      <c r="A3879" s="89"/>
      <c r="B3879" s="83" t="s">
        <v>236</v>
      </c>
      <c r="C3879" s="87">
        <f>C3820+C3851+C3867+C3873+0+0</f>
        <v>577426200</v>
      </c>
      <c r="D3879" s="87">
        <f>D3820+D3851+D3867+D3873+0+0</f>
        <v>0</v>
      </c>
    </row>
    <row r="3880" spans="1:4" s="146" customFormat="1" x14ac:dyDescent="0.2">
      <c r="A3880" s="43"/>
      <c r="B3880" s="79"/>
      <c r="C3880" s="67"/>
      <c r="D3880" s="67"/>
    </row>
    <row r="3881" spans="1:4" s="146" customFormat="1" x14ac:dyDescent="0.2">
      <c r="A3881" s="43"/>
      <c r="B3881" s="79"/>
      <c r="C3881" s="67"/>
      <c r="D3881" s="67"/>
    </row>
    <row r="3882" spans="1:4" s="146" customFormat="1" x14ac:dyDescent="0.2">
      <c r="A3882" s="48" t="s">
        <v>687</v>
      </c>
      <c r="B3882" s="49"/>
      <c r="C3882" s="67"/>
      <c r="D3882" s="67"/>
    </row>
    <row r="3883" spans="1:4" s="146" customFormat="1" x14ac:dyDescent="0.2">
      <c r="A3883" s="48" t="s">
        <v>253</v>
      </c>
      <c r="B3883" s="49"/>
      <c r="C3883" s="67"/>
      <c r="D3883" s="67"/>
    </row>
    <row r="3884" spans="1:4" s="146" customFormat="1" x14ac:dyDescent="0.2">
      <c r="A3884" s="48" t="s">
        <v>399</v>
      </c>
      <c r="B3884" s="49"/>
      <c r="C3884" s="67"/>
      <c r="D3884" s="67"/>
    </row>
    <row r="3885" spans="1:4" s="146" customFormat="1" x14ac:dyDescent="0.2">
      <c r="A3885" s="48" t="s">
        <v>688</v>
      </c>
      <c r="B3885" s="49"/>
      <c r="C3885" s="67"/>
      <c r="D3885" s="67"/>
    </row>
    <row r="3886" spans="1:4" s="146" customFormat="1" x14ac:dyDescent="0.2">
      <c r="A3886" s="43"/>
      <c r="B3886" s="49"/>
      <c r="C3886" s="67"/>
      <c r="D3886" s="67"/>
    </row>
    <row r="3887" spans="1:4" s="103" customFormat="1" x14ac:dyDescent="0.2">
      <c r="A3887" s="46">
        <v>410000</v>
      </c>
      <c r="B3887" s="47" t="s">
        <v>87</v>
      </c>
      <c r="C3887" s="45">
        <f>C3888+C3893+0</f>
        <v>7609700</v>
      </c>
      <c r="D3887" s="45">
        <f>D3888+D3893+0</f>
        <v>0</v>
      </c>
    </row>
    <row r="3888" spans="1:4" s="103" customFormat="1" x14ac:dyDescent="0.2">
      <c r="A3888" s="46">
        <v>411000</v>
      </c>
      <c r="B3888" s="47" t="s">
        <v>204</v>
      </c>
      <c r="C3888" s="45">
        <f t="shared" ref="C3888" si="998">SUM(C3889:C3892)</f>
        <v>6764200</v>
      </c>
      <c r="D3888" s="45">
        <f t="shared" ref="D3888" si="999">SUM(D3889:D3892)</f>
        <v>0</v>
      </c>
    </row>
    <row r="3889" spans="1:4" s="146" customFormat="1" x14ac:dyDescent="0.2">
      <c r="A3889" s="48">
        <v>411100</v>
      </c>
      <c r="B3889" s="49" t="s">
        <v>88</v>
      </c>
      <c r="C3889" s="58">
        <v>6255000</v>
      </c>
      <c r="D3889" s="58">
        <v>0</v>
      </c>
    </row>
    <row r="3890" spans="1:4" s="146" customFormat="1" x14ac:dyDescent="0.2">
      <c r="A3890" s="48">
        <v>411200</v>
      </c>
      <c r="B3890" s="49" t="s">
        <v>217</v>
      </c>
      <c r="C3890" s="58">
        <v>200000</v>
      </c>
      <c r="D3890" s="58">
        <v>0</v>
      </c>
    </row>
    <row r="3891" spans="1:4" s="146" customFormat="1" ht="40.5" x14ac:dyDescent="0.2">
      <c r="A3891" s="48">
        <v>411300</v>
      </c>
      <c r="B3891" s="49" t="s">
        <v>89</v>
      </c>
      <c r="C3891" s="58">
        <v>250000</v>
      </c>
      <c r="D3891" s="58">
        <v>0</v>
      </c>
    </row>
    <row r="3892" spans="1:4" s="146" customFormat="1" x14ac:dyDescent="0.2">
      <c r="A3892" s="48">
        <v>411400</v>
      </c>
      <c r="B3892" s="49" t="s">
        <v>90</v>
      </c>
      <c r="C3892" s="58">
        <v>59200</v>
      </c>
      <c r="D3892" s="58">
        <v>0</v>
      </c>
    </row>
    <row r="3893" spans="1:4" s="103" customFormat="1" x14ac:dyDescent="0.2">
      <c r="A3893" s="46">
        <v>412000</v>
      </c>
      <c r="B3893" s="51" t="s">
        <v>209</v>
      </c>
      <c r="C3893" s="45">
        <f t="shared" ref="C3893" si="1000">SUM(C3894:C3906)</f>
        <v>845500</v>
      </c>
      <c r="D3893" s="45">
        <f t="shared" ref="D3893" si="1001">SUM(D3894:D3906)</f>
        <v>0</v>
      </c>
    </row>
    <row r="3894" spans="1:4" s="146" customFormat="1" x14ac:dyDescent="0.2">
      <c r="A3894" s="56">
        <v>412100</v>
      </c>
      <c r="B3894" s="49" t="s">
        <v>91</v>
      </c>
      <c r="C3894" s="58">
        <v>19000</v>
      </c>
      <c r="D3894" s="58">
        <v>0</v>
      </c>
    </row>
    <row r="3895" spans="1:4" s="146" customFormat="1" x14ac:dyDescent="0.2">
      <c r="A3895" s="48">
        <v>412200</v>
      </c>
      <c r="B3895" s="49" t="s">
        <v>218</v>
      </c>
      <c r="C3895" s="58">
        <v>360000</v>
      </c>
      <c r="D3895" s="58">
        <v>0</v>
      </c>
    </row>
    <row r="3896" spans="1:4" s="146" customFormat="1" x14ac:dyDescent="0.2">
      <c r="A3896" s="48">
        <v>412300</v>
      </c>
      <c r="B3896" s="49" t="s">
        <v>92</v>
      </c>
      <c r="C3896" s="58">
        <v>93000</v>
      </c>
      <c r="D3896" s="58">
        <v>0</v>
      </c>
    </row>
    <row r="3897" spans="1:4" s="146" customFormat="1" x14ac:dyDescent="0.2">
      <c r="A3897" s="48">
        <v>412400</v>
      </c>
      <c r="B3897" s="49" t="s">
        <v>93</v>
      </c>
      <c r="C3897" s="58">
        <v>3000</v>
      </c>
      <c r="D3897" s="58">
        <v>0</v>
      </c>
    </row>
    <row r="3898" spans="1:4" s="146" customFormat="1" x14ac:dyDescent="0.2">
      <c r="A3898" s="48">
        <v>412500</v>
      </c>
      <c r="B3898" s="49" t="s">
        <v>94</v>
      </c>
      <c r="C3898" s="58">
        <v>160000</v>
      </c>
      <c r="D3898" s="58">
        <v>0</v>
      </c>
    </row>
    <row r="3899" spans="1:4" s="146" customFormat="1" x14ac:dyDescent="0.2">
      <c r="A3899" s="48">
        <v>412600</v>
      </c>
      <c r="B3899" s="49" t="s">
        <v>219</v>
      </c>
      <c r="C3899" s="58">
        <v>14000</v>
      </c>
      <c r="D3899" s="58">
        <v>0</v>
      </c>
    </row>
    <row r="3900" spans="1:4" s="146" customFormat="1" x14ac:dyDescent="0.2">
      <c r="A3900" s="48">
        <v>412700</v>
      </c>
      <c r="B3900" s="49" t="s">
        <v>206</v>
      </c>
      <c r="C3900" s="58">
        <v>120000</v>
      </c>
      <c r="D3900" s="58">
        <v>0</v>
      </c>
    </row>
    <row r="3901" spans="1:4" s="146" customFormat="1" x14ac:dyDescent="0.2">
      <c r="A3901" s="48">
        <v>412900</v>
      </c>
      <c r="B3901" s="53" t="s">
        <v>533</v>
      </c>
      <c r="C3901" s="58">
        <v>10000</v>
      </c>
      <c r="D3901" s="58">
        <v>0</v>
      </c>
    </row>
    <row r="3902" spans="1:4" s="146" customFormat="1" x14ac:dyDescent="0.2">
      <c r="A3902" s="48">
        <v>412900</v>
      </c>
      <c r="B3902" s="53" t="s">
        <v>301</v>
      </c>
      <c r="C3902" s="58">
        <v>38000</v>
      </c>
      <c r="D3902" s="58">
        <v>0</v>
      </c>
    </row>
    <row r="3903" spans="1:4" s="146" customFormat="1" x14ac:dyDescent="0.2">
      <c r="A3903" s="48">
        <v>412900</v>
      </c>
      <c r="B3903" s="53" t="s">
        <v>319</v>
      </c>
      <c r="C3903" s="58">
        <v>4000</v>
      </c>
      <c r="D3903" s="58">
        <v>0</v>
      </c>
    </row>
    <row r="3904" spans="1:4" s="146" customFormat="1" x14ac:dyDescent="0.2">
      <c r="A3904" s="48">
        <v>412900</v>
      </c>
      <c r="B3904" s="53" t="s">
        <v>320</v>
      </c>
      <c r="C3904" s="58">
        <v>2500</v>
      </c>
      <c r="D3904" s="58">
        <v>0</v>
      </c>
    </row>
    <row r="3905" spans="1:4" s="146" customFormat="1" x14ac:dyDescent="0.2">
      <c r="A3905" s="48">
        <v>412900</v>
      </c>
      <c r="B3905" s="53" t="s">
        <v>321</v>
      </c>
      <c r="C3905" s="58">
        <v>15000</v>
      </c>
      <c r="D3905" s="58">
        <v>0</v>
      </c>
    </row>
    <row r="3906" spans="1:4" s="146" customFormat="1" x14ac:dyDescent="0.2">
      <c r="A3906" s="48">
        <v>412900</v>
      </c>
      <c r="B3906" s="53" t="s">
        <v>303</v>
      </c>
      <c r="C3906" s="58">
        <v>7000</v>
      </c>
      <c r="D3906" s="58">
        <v>0</v>
      </c>
    </row>
    <row r="3907" spans="1:4" s="103" customFormat="1" x14ac:dyDescent="0.2">
      <c r="A3907" s="46">
        <v>510000</v>
      </c>
      <c r="B3907" s="51" t="s">
        <v>153</v>
      </c>
      <c r="C3907" s="45">
        <f>C3908+C3910+0</f>
        <v>3550000</v>
      </c>
      <c r="D3907" s="45">
        <f>D3908+D3910+0</f>
        <v>0</v>
      </c>
    </row>
    <row r="3908" spans="1:4" s="103" customFormat="1" x14ac:dyDescent="0.2">
      <c r="A3908" s="46">
        <v>511000</v>
      </c>
      <c r="B3908" s="51" t="s">
        <v>154</v>
      </c>
      <c r="C3908" s="45">
        <f t="shared" ref="C3908" si="1002">C3909</f>
        <v>50000</v>
      </c>
      <c r="D3908" s="45">
        <f t="shared" ref="D3908" si="1003">D3909</f>
        <v>0</v>
      </c>
    </row>
    <row r="3909" spans="1:4" s="146" customFormat="1" x14ac:dyDescent="0.2">
      <c r="A3909" s="48">
        <v>511300</v>
      </c>
      <c r="B3909" s="49" t="s">
        <v>157</v>
      </c>
      <c r="C3909" s="58">
        <v>50000</v>
      </c>
      <c r="D3909" s="58">
        <v>0</v>
      </c>
    </row>
    <row r="3910" spans="1:4" s="103" customFormat="1" x14ac:dyDescent="0.2">
      <c r="A3910" s="46">
        <v>516000</v>
      </c>
      <c r="B3910" s="51" t="s">
        <v>164</v>
      </c>
      <c r="C3910" s="45">
        <f t="shared" ref="C3910" si="1004">C3911</f>
        <v>3500000</v>
      </c>
      <c r="D3910" s="45">
        <f t="shared" ref="D3910" si="1005">D3911</f>
        <v>0</v>
      </c>
    </row>
    <row r="3911" spans="1:4" s="146" customFormat="1" x14ac:dyDescent="0.2">
      <c r="A3911" s="48">
        <v>516100</v>
      </c>
      <c r="B3911" s="49" t="s">
        <v>164</v>
      </c>
      <c r="C3911" s="58">
        <v>3500000</v>
      </c>
      <c r="D3911" s="58">
        <v>0</v>
      </c>
    </row>
    <row r="3912" spans="1:4" s="103" customFormat="1" x14ac:dyDescent="0.2">
      <c r="A3912" s="46">
        <v>630000</v>
      </c>
      <c r="B3912" s="51" t="s">
        <v>194</v>
      </c>
      <c r="C3912" s="45">
        <f t="shared" ref="C3912:C3913" si="1006">C3913</f>
        <v>298000</v>
      </c>
      <c r="D3912" s="45">
        <f t="shared" ref="D3912:D3913" si="1007">D3913</f>
        <v>0</v>
      </c>
    </row>
    <row r="3913" spans="1:4" s="103" customFormat="1" x14ac:dyDescent="0.2">
      <c r="A3913" s="46">
        <v>638000</v>
      </c>
      <c r="B3913" s="51" t="s">
        <v>127</v>
      </c>
      <c r="C3913" s="45">
        <f t="shared" si="1006"/>
        <v>298000</v>
      </c>
      <c r="D3913" s="45">
        <f t="shared" si="1007"/>
        <v>0</v>
      </c>
    </row>
    <row r="3914" spans="1:4" s="146" customFormat="1" x14ac:dyDescent="0.2">
      <c r="A3914" s="48">
        <v>638100</v>
      </c>
      <c r="B3914" s="49" t="s">
        <v>199</v>
      </c>
      <c r="C3914" s="58">
        <v>298000</v>
      </c>
      <c r="D3914" s="58">
        <v>0</v>
      </c>
    </row>
    <row r="3915" spans="1:4" s="104" customFormat="1" x14ac:dyDescent="0.2">
      <c r="A3915" s="63"/>
      <c r="B3915" s="64" t="s">
        <v>236</v>
      </c>
      <c r="C3915" s="65">
        <f>C3887+C3907+C3912</f>
        <v>11457700</v>
      </c>
      <c r="D3915" s="65">
        <f>D3887+D3907+D3912</f>
        <v>0</v>
      </c>
    </row>
    <row r="3916" spans="1:4" s="146" customFormat="1" x14ac:dyDescent="0.2">
      <c r="A3916" s="43"/>
      <c r="B3916" s="79"/>
      <c r="C3916" s="67"/>
      <c r="D3916" s="67"/>
    </row>
    <row r="3917" spans="1:4" s="146" customFormat="1" x14ac:dyDescent="0.2">
      <c r="A3917" s="43"/>
      <c r="B3917" s="79"/>
      <c r="C3917" s="67"/>
      <c r="D3917" s="67"/>
    </row>
    <row r="3918" spans="1:4" s="146" customFormat="1" x14ac:dyDescent="0.2">
      <c r="A3918" s="48" t="s">
        <v>689</v>
      </c>
      <c r="B3918" s="49"/>
      <c r="C3918" s="67"/>
      <c r="D3918" s="67"/>
    </row>
    <row r="3919" spans="1:4" s="146" customFormat="1" x14ac:dyDescent="0.2">
      <c r="A3919" s="48" t="s">
        <v>253</v>
      </c>
      <c r="B3919" s="49"/>
      <c r="C3919" s="67"/>
      <c r="D3919" s="67"/>
    </row>
    <row r="3920" spans="1:4" s="146" customFormat="1" x14ac:dyDescent="0.2">
      <c r="A3920" s="48" t="s">
        <v>400</v>
      </c>
      <c r="B3920" s="49"/>
      <c r="C3920" s="67"/>
      <c r="D3920" s="67"/>
    </row>
    <row r="3921" spans="1:4" s="146" customFormat="1" x14ac:dyDescent="0.2">
      <c r="A3921" s="48" t="s">
        <v>532</v>
      </c>
      <c r="B3921" s="49"/>
      <c r="C3921" s="67"/>
      <c r="D3921" s="67"/>
    </row>
    <row r="3922" spans="1:4" s="146" customFormat="1" x14ac:dyDescent="0.2">
      <c r="A3922" s="43"/>
      <c r="B3922" s="49"/>
      <c r="C3922" s="67"/>
      <c r="D3922" s="67"/>
    </row>
    <row r="3923" spans="1:4" s="103" customFormat="1" x14ac:dyDescent="0.2">
      <c r="A3923" s="46">
        <v>410000</v>
      </c>
      <c r="B3923" s="47" t="s">
        <v>87</v>
      </c>
      <c r="C3923" s="45">
        <f t="shared" ref="C3923" si="1008">C3924+C3929</f>
        <v>1773700</v>
      </c>
      <c r="D3923" s="45">
        <f t="shared" ref="D3923" si="1009">D3924+D3929</f>
        <v>0</v>
      </c>
    </row>
    <row r="3924" spans="1:4" s="103" customFormat="1" x14ac:dyDescent="0.2">
      <c r="A3924" s="46">
        <v>411000</v>
      </c>
      <c r="B3924" s="47" t="s">
        <v>204</v>
      </c>
      <c r="C3924" s="45">
        <f t="shared" ref="C3924" si="1010">SUM(C3925:C3928)</f>
        <v>1269000</v>
      </c>
      <c r="D3924" s="45">
        <f t="shared" ref="D3924" si="1011">SUM(D3925:D3928)</f>
        <v>0</v>
      </c>
    </row>
    <row r="3925" spans="1:4" s="146" customFormat="1" x14ac:dyDescent="0.2">
      <c r="A3925" s="48">
        <v>411100</v>
      </c>
      <c r="B3925" s="49" t="s">
        <v>88</v>
      </c>
      <c r="C3925" s="58">
        <v>1170000</v>
      </c>
      <c r="D3925" s="58">
        <v>0</v>
      </c>
    </row>
    <row r="3926" spans="1:4" s="146" customFormat="1" x14ac:dyDescent="0.2">
      <c r="A3926" s="48">
        <v>411200</v>
      </c>
      <c r="B3926" s="49" t="s">
        <v>217</v>
      </c>
      <c r="C3926" s="58">
        <v>39000</v>
      </c>
      <c r="D3926" s="58">
        <v>0</v>
      </c>
    </row>
    <row r="3927" spans="1:4" s="146" customFormat="1" ht="40.5" x14ac:dyDescent="0.2">
      <c r="A3927" s="48">
        <v>411300</v>
      </c>
      <c r="B3927" s="49" t="s">
        <v>89</v>
      </c>
      <c r="C3927" s="58">
        <v>50000</v>
      </c>
      <c r="D3927" s="58">
        <v>0</v>
      </c>
    </row>
    <row r="3928" spans="1:4" s="146" customFormat="1" x14ac:dyDescent="0.2">
      <c r="A3928" s="48">
        <v>411400</v>
      </c>
      <c r="B3928" s="49" t="s">
        <v>90</v>
      </c>
      <c r="C3928" s="58">
        <v>10000</v>
      </c>
      <c r="D3928" s="58">
        <v>0</v>
      </c>
    </row>
    <row r="3929" spans="1:4" s="103" customFormat="1" x14ac:dyDescent="0.2">
      <c r="A3929" s="46">
        <v>412000</v>
      </c>
      <c r="B3929" s="51" t="s">
        <v>209</v>
      </c>
      <c r="C3929" s="45">
        <f t="shared" ref="C3929" si="1012">SUM(C3930:C3941)</f>
        <v>504700</v>
      </c>
      <c r="D3929" s="45">
        <f t="shared" ref="D3929" si="1013">SUM(D3930:D3941)</f>
        <v>0</v>
      </c>
    </row>
    <row r="3930" spans="1:4" s="146" customFormat="1" x14ac:dyDescent="0.2">
      <c r="A3930" s="56">
        <v>412100</v>
      </c>
      <c r="B3930" s="49" t="s">
        <v>91</v>
      </c>
      <c r="C3930" s="58">
        <v>15900</v>
      </c>
      <c r="D3930" s="58">
        <v>0</v>
      </c>
    </row>
    <row r="3931" spans="1:4" s="146" customFormat="1" x14ac:dyDescent="0.2">
      <c r="A3931" s="48">
        <v>412200</v>
      </c>
      <c r="B3931" s="49" t="s">
        <v>218</v>
      </c>
      <c r="C3931" s="58">
        <v>55000</v>
      </c>
      <c r="D3931" s="58">
        <v>0</v>
      </c>
    </row>
    <row r="3932" spans="1:4" s="146" customFormat="1" x14ac:dyDescent="0.2">
      <c r="A3932" s="48">
        <v>412300</v>
      </c>
      <c r="B3932" s="49" t="s">
        <v>92</v>
      </c>
      <c r="C3932" s="58">
        <v>27000</v>
      </c>
      <c r="D3932" s="58">
        <v>0</v>
      </c>
    </row>
    <row r="3933" spans="1:4" s="146" customFormat="1" x14ac:dyDescent="0.2">
      <c r="A3933" s="48">
        <v>412400</v>
      </c>
      <c r="B3933" s="49" t="s">
        <v>93</v>
      </c>
      <c r="C3933" s="58">
        <v>340000</v>
      </c>
      <c r="D3933" s="58">
        <v>0</v>
      </c>
    </row>
    <row r="3934" spans="1:4" s="146" customFormat="1" x14ac:dyDescent="0.2">
      <c r="A3934" s="48">
        <v>412500</v>
      </c>
      <c r="B3934" s="49" t="s">
        <v>94</v>
      </c>
      <c r="C3934" s="58">
        <v>20000</v>
      </c>
      <c r="D3934" s="58">
        <v>0</v>
      </c>
    </row>
    <row r="3935" spans="1:4" s="146" customFormat="1" x14ac:dyDescent="0.2">
      <c r="A3935" s="48">
        <v>412600</v>
      </c>
      <c r="B3935" s="49" t="s">
        <v>219</v>
      </c>
      <c r="C3935" s="58">
        <v>10000</v>
      </c>
      <c r="D3935" s="58">
        <v>0</v>
      </c>
    </row>
    <row r="3936" spans="1:4" s="146" customFormat="1" x14ac:dyDescent="0.2">
      <c r="A3936" s="48">
        <v>412700</v>
      </c>
      <c r="B3936" s="49" t="s">
        <v>206</v>
      </c>
      <c r="C3936" s="58">
        <v>10300</v>
      </c>
      <c r="D3936" s="58">
        <v>0</v>
      </c>
    </row>
    <row r="3937" spans="1:4" s="146" customFormat="1" x14ac:dyDescent="0.2">
      <c r="A3937" s="48">
        <v>412900</v>
      </c>
      <c r="B3937" s="53" t="s">
        <v>533</v>
      </c>
      <c r="C3937" s="58">
        <v>3700</v>
      </c>
      <c r="D3937" s="58">
        <v>0</v>
      </c>
    </row>
    <row r="3938" spans="1:4" s="146" customFormat="1" x14ac:dyDescent="0.2">
      <c r="A3938" s="48">
        <v>412900</v>
      </c>
      <c r="B3938" s="53" t="s">
        <v>301</v>
      </c>
      <c r="C3938" s="58">
        <v>19200</v>
      </c>
      <c r="D3938" s="58">
        <v>0</v>
      </c>
    </row>
    <row r="3939" spans="1:4" s="146" customFormat="1" x14ac:dyDescent="0.2">
      <c r="A3939" s="48">
        <v>412900</v>
      </c>
      <c r="B3939" s="53" t="s">
        <v>319</v>
      </c>
      <c r="C3939" s="58">
        <v>2000</v>
      </c>
      <c r="D3939" s="58">
        <v>0</v>
      </c>
    </row>
    <row r="3940" spans="1:4" s="146" customFormat="1" x14ac:dyDescent="0.2">
      <c r="A3940" s="48">
        <v>412900</v>
      </c>
      <c r="B3940" s="53" t="s">
        <v>320</v>
      </c>
      <c r="C3940" s="58">
        <v>1500</v>
      </c>
      <c r="D3940" s="58">
        <v>0</v>
      </c>
    </row>
    <row r="3941" spans="1:4" s="146" customFormat="1" x14ac:dyDescent="0.2">
      <c r="A3941" s="48">
        <v>412900</v>
      </c>
      <c r="B3941" s="53" t="s">
        <v>303</v>
      </c>
      <c r="C3941" s="58">
        <v>100</v>
      </c>
      <c r="D3941" s="58">
        <v>0</v>
      </c>
    </row>
    <row r="3942" spans="1:4" s="103" customFormat="1" x14ac:dyDescent="0.2">
      <c r="A3942" s="46">
        <v>510000</v>
      </c>
      <c r="B3942" s="51" t="s">
        <v>153</v>
      </c>
      <c r="C3942" s="45">
        <f>C3943+0</f>
        <v>220800</v>
      </c>
      <c r="D3942" s="45">
        <f>D3943+0</f>
        <v>0</v>
      </c>
    </row>
    <row r="3943" spans="1:4" s="103" customFormat="1" x14ac:dyDescent="0.2">
      <c r="A3943" s="46">
        <v>511000</v>
      </c>
      <c r="B3943" s="51" t="s">
        <v>154</v>
      </c>
      <c r="C3943" s="45">
        <f t="shared" ref="C3943" si="1014">C3944+C3945</f>
        <v>220800</v>
      </c>
      <c r="D3943" s="45">
        <f t="shared" ref="D3943" si="1015">D3944+D3945</f>
        <v>0</v>
      </c>
    </row>
    <row r="3944" spans="1:4" s="146" customFormat="1" x14ac:dyDescent="0.2">
      <c r="A3944" s="48">
        <v>511300</v>
      </c>
      <c r="B3944" s="49" t="s">
        <v>157</v>
      </c>
      <c r="C3944" s="58">
        <v>220000</v>
      </c>
      <c r="D3944" s="58">
        <v>0</v>
      </c>
    </row>
    <row r="3945" spans="1:4" s="146" customFormat="1" x14ac:dyDescent="0.2">
      <c r="A3945" s="48">
        <v>511700</v>
      </c>
      <c r="B3945" s="49" t="s">
        <v>445</v>
      </c>
      <c r="C3945" s="58">
        <v>800</v>
      </c>
      <c r="D3945" s="58">
        <v>0</v>
      </c>
    </row>
    <row r="3946" spans="1:4" s="103" customFormat="1" x14ac:dyDescent="0.2">
      <c r="A3946" s="46">
        <v>630000</v>
      </c>
      <c r="B3946" s="51" t="s">
        <v>194</v>
      </c>
      <c r="C3946" s="45">
        <f t="shared" ref="C3946:C3947" si="1016">C3947</f>
        <v>89400</v>
      </c>
      <c r="D3946" s="45">
        <f t="shared" ref="D3946:D3947" si="1017">D3947</f>
        <v>0</v>
      </c>
    </row>
    <row r="3947" spans="1:4" s="103" customFormat="1" x14ac:dyDescent="0.2">
      <c r="A3947" s="46">
        <v>638000</v>
      </c>
      <c r="B3947" s="51" t="s">
        <v>127</v>
      </c>
      <c r="C3947" s="45">
        <f t="shared" si="1016"/>
        <v>89400</v>
      </c>
      <c r="D3947" s="45">
        <f t="shared" si="1017"/>
        <v>0</v>
      </c>
    </row>
    <row r="3948" spans="1:4" s="146" customFormat="1" x14ac:dyDescent="0.2">
      <c r="A3948" s="48">
        <v>638100</v>
      </c>
      <c r="B3948" s="49" t="s">
        <v>199</v>
      </c>
      <c r="C3948" s="58">
        <v>89400</v>
      </c>
      <c r="D3948" s="58">
        <v>0</v>
      </c>
    </row>
    <row r="3949" spans="1:4" s="104" customFormat="1" x14ac:dyDescent="0.2">
      <c r="A3949" s="63"/>
      <c r="B3949" s="64" t="s">
        <v>236</v>
      </c>
      <c r="C3949" s="65">
        <f>C3923+C3942+C3946</f>
        <v>2083900</v>
      </c>
      <c r="D3949" s="65">
        <f>D3923+D3942+D3946</f>
        <v>0</v>
      </c>
    </row>
    <row r="3950" spans="1:4" s="146" customFormat="1" x14ac:dyDescent="0.2">
      <c r="A3950" s="43"/>
      <c r="B3950" s="79"/>
      <c r="C3950" s="67"/>
      <c r="D3950" s="67"/>
    </row>
    <row r="3951" spans="1:4" s="146" customFormat="1" x14ac:dyDescent="0.2">
      <c r="A3951" s="43"/>
      <c r="B3951" s="79"/>
      <c r="C3951" s="67"/>
      <c r="D3951" s="67"/>
    </row>
    <row r="3952" spans="1:4" s="146" customFormat="1" x14ac:dyDescent="0.2">
      <c r="A3952" s="48" t="s">
        <v>690</v>
      </c>
      <c r="B3952" s="49"/>
      <c r="C3952" s="67"/>
      <c r="D3952" s="67"/>
    </row>
    <row r="3953" spans="1:4" s="146" customFormat="1" x14ac:dyDescent="0.2">
      <c r="A3953" s="48" t="s">
        <v>253</v>
      </c>
      <c r="B3953" s="49"/>
      <c r="C3953" s="67"/>
      <c r="D3953" s="67"/>
    </row>
    <row r="3954" spans="1:4" s="146" customFormat="1" x14ac:dyDescent="0.2">
      <c r="A3954" s="48" t="s">
        <v>402</v>
      </c>
      <c r="B3954" s="49"/>
      <c r="C3954" s="67"/>
      <c r="D3954" s="67"/>
    </row>
    <row r="3955" spans="1:4" s="146" customFormat="1" x14ac:dyDescent="0.2">
      <c r="A3955" s="48" t="s">
        <v>532</v>
      </c>
      <c r="B3955" s="49"/>
      <c r="C3955" s="67"/>
      <c r="D3955" s="67"/>
    </row>
    <row r="3956" spans="1:4" s="146" customFormat="1" x14ac:dyDescent="0.2">
      <c r="A3956" s="43"/>
      <c r="B3956" s="49"/>
      <c r="C3956" s="67"/>
      <c r="D3956" s="67"/>
    </row>
    <row r="3957" spans="1:4" s="103" customFormat="1" x14ac:dyDescent="0.2">
      <c r="A3957" s="46">
        <v>410000</v>
      </c>
      <c r="B3957" s="47" t="s">
        <v>87</v>
      </c>
      <c r="C3957" s="45">
        <f>C3958+C3963+C3978+C3976+0</f>
        <v>3780500</v>
      </c>
      <c r="D3957" s="45">
        <f>D3958+D3963+D3978+D3976+0</f>
        <v>0</v>
      </c>
    </row>
    <row r="3958" spans="1:4" s="103" customFormat="1" x14ac:dyDescent="0.2">
      <c r="A3958" s="46">
        <v>411000</v>
      </c>
      <c r="B3958" s="47" t="s">
        <v>204</v>
      </c>
      <c r="C3958" s="45">
        <f t="shared" ref="C3958" si="1018">SUM(C3959:C3962)</f>
        <v>3349500</v>
      </c>
      <c r="D3958" s="45">
        <f t="shared" ref="D3958" si="1019">SUM(D3959:D3962)</f>
        <v>0</v>
      </c>
    </row>
    <row r="3959" spans="1:4" s="146" customFormat="1" x14ac:dyDescent="0.2">
      <c r="A3959" s="48">
        <v>411100</v>
      </c>
      <c r="B3959" s="49" t="s">
        <v>88</v>
      </c>
      <c r="C3959" s="58">
        <v>3040000</v>
      </c>
      <c r="D3959" s="58">
        <v>0</v>
      </c>
    </row>
    <row r="3960" spans="1:4" s="146" customFormat="1" x14ac:dyDescent="0.2">
      <c r="A3960" s="48">
        <v>411200</v>
      </c>
      <c r="B3960" s="49" t="s">
        <v>217</v>
      </c>
      <c r="C3960" s="58">
        <v>97500</v>
      </c>
      <c r="D3960" s="58">
        <v>0</v>
      </c>
    </row>
    <row r="3961" spans="1:4" s="146" customFormat="1" ht="40.5" x14ac:dyDescent="0.2">
      <c r="A3961" s="48">
        <v>411300</v>
      </c>
      <c r="B3961" s="49" t="s">
        <v>89</v>
      </c>
      <c r="C3961" s="58">
        <v>176000</v>
      </c>
      <c r="D3961" s="58">
        <v>0</v>
      </c>
    </row>
    <row r="3962" spans="1:4" s="146" customFormat="1" x14ac:dyDescent="0.2">
      <c r="A3962" s="48">
        <v>411400</v>
      </c>
      <c r="B3962" s="49" t="s">
        <v>90</v>
      </c>
      <c r="C3962" s="58">
        <v>36000</v>
      </c>
      <c r="D3962" s="58">
        <v>0</v>
      </c>
    </row>
    <row r="3963" spans="1:4" s="103" customFormat="1" x14ac:dyDescent="0.2">
      <c r="A3963" s="46">
        <v>412000</v>
      </c>
      <c r="B3963" s="51" t="s">
        <v>209</v>
      </c>
      <c r="C3963" s="45">
        <f t="shared" ref="C3963" si="1020">SUM(C3964:C3975)</f>
        <v>403000</v>
      </c>
      <c r="D3963" s="45">
        <f t="shared" ref="D3963" si="1021">SUM(D3964:D3975)</f>
        <v>0</v>
      </c>
    </row>
    <row r="3964" spans="1:4" s="146" customFormat="1" x14ac:dyDescent="0.2">
      <c r="A3964" s="56">
        <v>412100</v>
      </c>
      <c r="B3964" s="49" t="s">
        <v>91</v>
      </c>
      <c r="C3964" s="58">
        <v>11000</v>
      </c>
      <c r="D3964" s="58">
        <v>0</v>
      </c>
    </row>
    <row r="3965" spans="1:4" s="146" customFormat="1" x14ac:dyDescent="0.2">
      <c r="A3965" s="48">
        <v>412200</v>
      </c>
      <c r="B3965" s="49" t="s">
        <v>218</v>
      </c>
      <c r="C3965" s="58">
        <v>69000</v>
      </c>
      <c r="D3965" s="58">
        <v>0</v>
      </c>
    </row>
    <row r="3966" spans="1:4" s="146" customFormat="1" x14ac:dyDescent="0.2">
      <c r="A3966" s="48">
        <v>412300</v>
      </c>
      <c r="B3966" s="49" t="s">
        <v>92</v>
      </c>
      <c r="C3966" s="58">
        <v>43000</v>
      </c>
      <c r="D3966" s="58">
        <v>0</v>
      </c>
    </row>
    <row r="3967" spans="1:4" s="146" customFormat="1" x14ac:dyDescent="0.2">
      <c r="A3967" s="48">
        <v>412500</v>
      </c>
      <c r="B3967" s="49" t="s">
        <v>94</v>
      </c>
      <c r="C3967" s="58">
        <v>27000</v>
      </c>
      <c r="D3967" s="58">
        <v>0</v>
      </c>
    </row>
    <row r="3968" spans="1:4" s="146" customFormat="1" x14ac:dyDescent="0.2">
      <c r="A3968" s="48">
        <v>412600</v>
      </c>
      <c r="B3968" s="49" t="s">
        <v>219</v>
      </c>
      <c r="C3968" s="58">
        <v>10000</v>
      </c>
      <c r="D3968" s="58">
        <v>0</v>
      </c>
    </row>
    <row r="3969" spans="1:4" s="146" customFormat="1" x14ac:dyDescent="0.2">
      <c r="A3969" s="48">
        <v>412700</v>
      </c>
      <c r="B3969" s="49" t="s">
        <v>206</v>
      </c>
      <c r="C3969" s="58">
        <v>148000</v>
      </c>
      <c r="D3969" s="58">
        <v>0</v>
      </c>
    </row>
    <row r="3970" spans="1:4" s="146" customFormat="1" x14ac:dyDescent="0.2">
      <c r="A3970" s="48">
        <v>412900</v>
      </c>
      <c r="B3970" s="53" t="s">
        <v>533</v>
      </c>
      <c r="C3970" s="58">
        <v>8000</v>
      </c>
      <c r="D3970" s="58">
        <v>0</v>
      </c>
    </row>
    <row r="3971" spans="1:4" s="146" customFormat="1" x14ac:dyDescent="0.2">
      <c r="A3971" s="48">
        <v>412900</v>
      </c>
      <c r="B3971" s="53" t="s">
        <v>301</v>
      </c>
      <c r="C3971" s="58">
        <v>44000</v>
      </c>
      <c r="D3971" s="58">
        <v>0</v>
      </c>
    </row>
    <row r="3972" spans="1:4" s="146" customFormat="1" x14ac:dyDescent="0.2">
      <c r="A3972" s="48">
        <v>412900</v>
      </c>
      <c r="B3972" s="53" t="s">
        <v>319</v>
      </c>
      <c r="C3972" s="58">
        <v>21500</v>
      </c>
      <c r="D3972" s="58">
        <v>0</v>
      </c>
    </row>
    <row r="3973" spans="1:4" s="146" customFormat="1" x14ac:dyDescent="0.2">
      <c r="A3973" s="48">
        <v>412900</v>
      </c>
      <c r="B3973" s="53" t="s">
        <v>320</v>
      </c>
      <c r="C3973" s="58">
        <v>4500</v>
      </c>
      <c r="D3973" s="58">
        <v>0</v>
      </c>
    </row>
    <row r="3974" spans="1:4" s="146" customFormat="1" x14ac:dyDescent="0.2">
      <c r="A3974" s="48">
        <v>412900</v>
      </c>
      <c r="B3974" s="53" t="s">
        <v>321</v>
      </c>
      <c r="C3974" s="58">
        <v>2000</v>
      </c>
      <c r="D3974" s="58">
        <v>0</v>
      </c>
    </row>
    <row r="3975" spans="1:4" s="146" customFormat="1" x14ac:dyDescent="0.2">
      <c r="A3975" s="48">
        <v>412900</v>
      </c>
      <c r="B3975" s="53" t="s">
        <v>303</v>
      </c>
      <c r="C3975" s="58">
        <v>15000</v>
      </c>
      <c r="D3975" s="58">
        <v>0</v>
      </c>
    </row>
    <row r="3976" spans="1:4" s="103" customFormat="1" x14ac:dyDescent="0.2">
      <c r="A3976" s="46">
        <v>415000</v>
      </c>
      <c r="B3976" s="80" t="s">
        <v>50</v>
      </c>
      <c r="C3976" s="45">
        <f t="shared" ref="C3976" si="1022">C3977</f>
        <v>1000</v>
      </c>
      <c r="D3976" s="45">
        <f t="shared" ref="D3976" si="1023">D3977</f>
        <v>0</v>
      </c>
    </row>
    <row r="3977" spans="1:4" s="146" customFormat="1" x14ac:dyDescent="0.2">
      <c r="A3977" s="48">
        <v>415200</v>
      </c>
      <c r="B3977" s="49" t="s">
        <v>66</v>
      </c>
      <c r="C3977" s="58">
        <v>1000</v>
      </c>
      <c r="D3977" s="58">
        <v>0</v>
      </c>
    </row>
    <row r="3978" spans="1:4" s="103" customFormat="1" ht="40.5" x14ac:dyDescent="0.2">
      <c r="A3978" s="46">
        <v>418000</v>
      </c>
      <c r="B3978" s="51" t="s">
        <v>213</v>
      </c>
      <c r="C3978" s="45">
        <f>C3980+0+C3979</f>
        <v>27000</v>
      </c>
      <c r="D3978" s="45">
        <f>D3980+0+D3979</f>
        <v>0</v>
      </c>
    </row>
    <row r="3979" spans="1:4" s="146" customFormat="1" x14ac:dyDescent="0.2">
      <c r="A3979" s="56">
        <v>418200</v>
      </c>
      <c r="B3979" s="49" t="s">
        <v>147</v>
      </c>
      <c r="C3979" s="58">
        <v>20000</v>
      </c>
      <c r="D3979" s="58">
        <v>0</v>
      </c>
    </row>
    <row r="3980" spans="1:4" s="146" customFormat="1" x14ac:dyDescent="0.2">
      <c r="A3980" s="48">
        <v>418400</v>
      </c>
      <c r="B3980" s="49" t="s">
        <v>148</v>
      </c>
      <c r="C3980" s="58">
        <v>7000</v>
      </c>
      <c r="D3980" s="58">
        <v>0</v>
      </c>
    </row>
    <row r="3981" spans="1:4" s="103" customFormat="1" x14ac:dyDescent="0.2">
      <c r="A3981" s="46">
        <v>510000</v>
      </c>
      <c r="B3981" s="51" t="s">
        <v>153</v>
      </c>
      <c r="C3981" s="45">
        <f>C3982+C3984+C3986</f>
        <v>623000</v>
      </c>
      <c r="D3981" s="45">
        <f>D3982+D3984+D3986</f>
        <v>0</v>
      </c>
    </row>
    <row r="3982" spans="1:4" s="103" customFormat="1" x14ac:dyDescent="0.2">
      <c r="A3982" s="46">
        <v>511000</v>
      </c>
      <c r="B3982" s="51" t="s">
        <v>154</v>
      </c>
      <c r="C3982" s="45">
        <f>C3983+0</f>
        <v>271000</v>
      </c>
      <c r="D3982" s="45">
        <f>D3983+0</f>
        <v>0</v>
      </c>
    </row>
    <row r="3983" spans="1:4" s="146" customFormat="1" x14ac:dyDescent="0.2">
      <c r="A3983" s="48">
        <v>511300</v>
      </c>
      <c r="B3983" s="49" t="s">
        <v>157</v>
      </c>
      <c r="C3983" s="58">
        <v>271000</v>
      </c>
      <c r="D3983" s="58">
        <v>0</v>
      </c>
    </row>
    <row r="3984" spans="1:4" s="103" customFormat="1" x14ac:dyDescent="0.2">
      <c r="A3984" s="46">
        <v>516000</v>
      </c>
      <c r="B3984" s="51" t="s">
        <v>164</v>
      </c>
      <c r="C3984" s="45">
        <f t="shared" ref="C3984" si="1024">C3985</f>
        <v>247000</v>
      </c>
      <c r="D3984" s="45">
        <f t="shared" ref="D3984" si="1025">D3985</f>
        <v>0</v>
      </c>
    </row>
    <row r="3985" spans="1:4" s="146" customFormat="1" x14ac:dyDescent="0.2">
      <c r="A3985" s="48">
        <v>516100</v>
      </c>
      <c r="B3985" s="49" t="s">
        <v>164</v>
      </c>
      <c r="C3985" s="58">
        <v>247000</v>
      </c>
      <c r="D3985" s="58">
        <v>0</v>
      </c>
    </row>
    <row r="3986" spans="1:4" s="103" customFormat="1" x14ac:dyDescent="0.2">
      <c r="A3986" s="61">
        <v>518000</v>
      </c>
      <c r="B3986" s="51" t="s">
        <v>165</v>
      </c>
      <c r="C3986" s="45">
        <f t="shared" ref="C3986" si="1026">C3987</f>
        <v>105000</v>
      </c>
      <c r="D3986" s="45">
        <f t="shared" ref="D3986" si="1027">D3987</f>
        <v>0</v>
      </c>
    </row>
    <row r="3987" spans="1:4" s="146" customFormat="1" x14ac:dyDescent="0.2">
      <c r="A3987" s="52">
        <v>518100</v>
      </c>
      <c r="B3987" s="49" t="s">
        <v>165</v>
      </c>
      <c r="C3987" s="58">
        <v>105000</v>
      </c>
      <c r="D3987" s="58">
        <v>0</v>
      </c>
    </row>
    <row r="3988" spans="1:4" s="103" customFormat="1" x14ac:dyDescent="0.2">
      <c r="A3988" s="46">
        <v>630000</v>
      </c>
      <c r="B3988" s="51" t="s">
        <v>194</v>
      </c>
      <c r="C3988" s="45">
        <f t="shared" ref="C3988" si="1028">C3991+C3989</f>
        <v>125000</v>
      </c>
      <c r="D3988" s="45">
        <f t="shared" ref="D3988" si="1029">D3991+D3989</f>
        <v>0</v>
      </c>
    </row>
    <row r="3989" spans="1:4" s="103" customFormat="1" x14ac:dyDescent="0.2">
      <c r="A3989" s="46">
        <v>631000</v>
      </c>
      <c r="B3989" s="51" t="s">
        <v>126</v>
      </c>
      <c r="C3989" s="45">
        <f t="shared" ref="C3989" si="1030">C3990</f>
        <v>3000</v>
      </c>
      <c r="D3989" s="45">
        <f t="shared" ref="D3989" si="1031">D3990</f>
        <v>0</v>
      </c>
    </row>
    <row r="3990" spans="1:4" s="146" customFormat="1" x14ac:dyDescent="0.2">
      <c r="A3990" s="48">
        <v>631900</v>
      </c>
      <c r="B3990" s="49" t="s">
        <v>344</v>
      </c>
      <c r="C3990" s="58">
        <v>3000</v>
      </c>
      <c r="D3990" s="58">
        <v>0</v>
      </c>
    </row>
    <row r="3991" spans="1:4" s="103" customFormat="1" x14ac:dyDescent="0.2">
      <c r="A3991" s="46">
        <v>638000</v>
      </c>
      <c r="B3991" s="51" t="s">
        <v>127</v>
      </c>
      <c r="C3991" s="45">
        <f t="shared" ref="C3991" si="1032">C3992</f>
        <v>122000</v>
      </c>
      <c r="D3991" s="45">
        <f t="shared" ref="D3991" si="1033">D3992</f>
        <v>0</v>
      </c>
    </row>
    <row r="3992" spans="1:4" s="146" customFormat="1" x14ac:dyDescent="0.2">
      <c r="A3992" s="48">
        <v>638100</v>
      </c>
      <c r="B3992" s="49" t="s">
        <v>199</v>
      </c>
      <c r="C3992" s="58">
        <v>122000</v>
      </c>
      <c r="D3992" s="58">
        <v>0</v>
      </c>
    </row>
    <row r="3993" spans="1:4" s="146" customFormat="1" x14ac:dyDescent="0.2">
      <c r="A3993" s="89"/>
      <c r="B3993" s="83" t="s">
        <v>236</v>
      </c>
      <c r="C3993" s="87">
        <f>C3957+C3981+C3988+0</f>
        <v>4528500</v>
      </c>
      <c r="D3993" s="87">
        <f>D3957+D3981+D3988+0</f>
        <v>0</v>
      </c>
    </row>
    <row r="3994" spans="1:4" s="146" customFormat="1" x14ac:dyDescent="0.2">
      <c r="A3994" s="43"/>
      <c r="B3994" s="79"/>
      <c r="C3994" s="67"/>
      <c r="D3994" s="67"/>
    </row>
    <row r="3995" spans="1:4" s="146" customFormat="1" x14ac:dyDescent="0.2">
      <c r="A3995" s="43"/>
      <c r="B3995" s="79"/>
      <c r="C3995" s="67"/>
      <c r="D3995" s="67"/>
    </row>
    <row r="3996" spans="1:4" s="146" customFormat="1" x14ac:dyDescent="0.2">
      <c r="A3996" s="48" t="s">
        <v>691</v>
      </c>
      <c r="B3996" s="49"/>
      <c r="C3996" s="67"/>
      <c r="D3996" s="67"/>
    </row>
    <row r="3997" spans="1:4" s="146" customFormat="1" x14ac:dyDescent="0.2">
      <c r="A3997" s="48" t="s">
        <v>253</v>
      </c>
      <c r="B3997" s="49"/>
      <c r="C3997" s="67"/>
      <c r="D3997" s="67"/>
    </row>
    <row r="3998" spans="1:4" s="146" customFormat="1" x14ac:dyDescent="0.2">
      <c r="A3998" s="48" t="s">
        <v>403</v>
      </c>
      <c r="B3998" s="49"/>
      <c r="C3998" s="67"/>
      <c r="D3998" s="67"/>
    </row>
    <row r="3999" spans="1:4" s="146" customFormat="1" x14ac:dyDescent="0.2">
      <c r="A3999" s="48" t="s">
        <v>532</v>
      </c>
      <c r="B3999" s="49"/>
      <c r="C3999" s="67"/>
      <c r="D3999" s="67"/>
    </row>
    <row r="4000" spans="1:4" s="146" customFormat="1" x14ac:dyDescent="0.2">
      <c r="A4000" s="43"/>
      <c r="B4000" s="49"/>
      <c r="C4000" s="67"/>
      <c r="D4000" s="67"/>
    </row>
    <row r="4001" spans="1:4" s="103" customFormat="1" x14ac:dyDescent="0.2">
      <c r="A4001" s="46">
        <v>410000</v>
      </c>
      <c r="B4001" s="47" t="s">
        <v>87</v>
      </c>
      <c r="C4001" s="45">
        <f t="shared" ref="C4001" si="1034">C4002+C4007+C4020</f>
        <v>8157200</v>
      </c>
      <c r="D4001" s="45">
        <f t="shared" ref="D4001" si="1035">D4002+D4007+D4020</f>
        <v>0</v>
      </c>
    </row>
    <row r="4002" spans="1:4" s="103" customFormat="1" x14ac:dyDescent="0.2">
      <c r="A4002" s="46">
        <v>411000</v>
      </c>
      <c r="B4002" s="47" t="s">
        <v>204</v>
      </c>
      <c r="C4002" s="45">
        <f t="shared" ref="C4002" si="1036">SUM(C4003:C4006)</f>
        <v>7220300</v>
      </c>
      <c r="D4002" s="45">
        <f t="shared" ref="D4002" si="1037">SUM(D4003:D4006)</f>
        <v>0</v>
      </c>
    </row>
    <row r="4003" spans="1:4" s="146" customFormat="1" x14ac:dyDescent="0.2">
      <c r="A4003" s="48">
        <v>411100</v>
      </c>
      <c r="B4003" s="49" t="s">
        <v>88</v>
      </c>
      <c r="C4003" s="58">
        <v>6950000</v>
      </c>
      <c r="D4003" s="58">
        <v>0</v>
      </c>
    </row>
    <row r="4004" spans="1:4" s="146" customFormat="1" x14ac:dyDescent="0.2">
      <c r="A4004" s="48">
        <v>411200</v>
      </c>
      <c r="B4004" s="49" t="s">
        <v>217</v>
      </c>
      <c r="C4004" s="58">
        <v>85300</v>
      </c>
      <c r="D4004" s="58">
        <v>0</v>
      </c>
    </row>
    <row r="4005" spans="1:4" s="146" customFormat="1" ht="40.5" x14ac:dyDescent="0.2">
      <c r="A4005" s="56">
        <v>411300</v>
      </c>
      <c r="B4005" s="49" t="s">
        <v>89</v>
      </c>
      <c r="C4005" s="58">
        <v>120000</v>
      </c>
      <c r="D4005" s="58">
        <v>0</v>
      </c>
    </row>
    <row r="4006" spans="1:4" s="146" customFormat="1" x14ac:dyDescent="0.2">
      <c r="A4006" s="48">
        <v>411400</v>
      </c>
      <c r="B4006" s="49" t="s">
        <v>90</v>
      </c>
      <c r="C4006" s="58">
        <v>65000</v>
      </c>
      <c r="D4006" s="58">
        <v>0</v>
      </c>
    </row>
    <row r="4007" spans="1:4" s="103" customFormat="1" x14ac:dyDescent="0.2">
      <c r="A4007" s="46">
        <v>412000</v>
      </c>
      <c r="B4007" s="51" t="s">
        <v>209</v>
      </c>
      <c r="C4007" s="45">
        <f t="shared" ref="C4007" si="1038">SUM(C4008:C4019)</f>
        <v>934900</v>
      </c>
      <c r="D4007" s="45">
        <f t="shared" ref="D4007" si="1039">SUM(D4008:D4019)</f>
        <v>0</v>
      </c>
    </row>
    <row r="4008" spans="1:4" s="146" customFormat="1" x14ac:dyDescent="0.2">
      <c r="A4008" s="48">
        <v>412200</v>
      </c>
      <c r="B4008" s="49" t="s">
        <v>218</v>
      </c>
      <c r="C4008" s="58">
        <v>400000</v>
      </c>
      <c r="D4008" s="58">
        <v>0</v>
      </c>
    </row>
    <row r="4009" spans="1:4" s="146" customFormat="1" x14ac:dyDescent="0.2">
      <c r="A4009" s="48">
        <v>412300</v>
      </c>
      <c r="B4009" s="49" t="s">
        <v>92</v>
      </c>
      <c r="C4009" s="58">
        <v>44400</v>
      </c>
      <c r="D4009" s="58">
        <v>0</v>
      </c>
    </row>
    <row r="4010" spans="1:4" s="146" customFormat="1" x14ac:dyDescent="0.2">
      <c r="A4010" s="48">
        <v>412400</v>
      </c>
      <c r="B4010" s="49" t="s">
        <v>93</v>
      </c>
      <c r="C4010" s="58">
        <v>140000</v>
      </c>
      <c r="D4010" s="58">
        <v>0</v>
      </c>
    </row>
    <row r="4011" spans="1:4" s="146" customFormat="1" x14ac:dyDescent="0.2">
      <c r="A4011" s="48">
        <v>412500</v>
      </c>
      <c r="B4011" s="49" t="s">
        <v>94</v>
      </c>
      <c r="C4011" s="58">
        <v>35000</v>
      </c>
      <c r="D4011" s="58">
        <v>0</v>
      </c>
    </row>
    <row r="4012" spans="1:4" s="146" customFormat="1" x14ac:dyDescent="0.2">
      <c r="A4012" s="48">
        <v>412600</v>
      </c>
      <c r="B4012" s="49" t="s">
        <v>219</v>
      </c>
      <c r="C4012" s="58">
        <v>46000</v>
      </c>
      <c r="D4012" s="58">
        <v>0</v>
      </c>
    </row>
    <row r="4013" spans="1:4" s="146" customFormat="1" x14ac:dyDescent="0.2">
      <c r="A4013" s="48">
        <v>412700</v>
      </c>
      <c r="B4013" s="49" t="s">
        <v>206</v>
      </c>
      <c r="C4013" s="58">
        <v>25700</v>
      </c>
      <c r="D4013" s="58">
        <v>0</v>
      </c>
    </row>
    <row r="4014" spans="1:4" s="146" customFormat="1" x14ac:dyDescent="0.2">
      <c r="A4014" s="48">
        <v>412800</v>
      </c>
      <c r="B4014" s="49" t="s">
        <v>220</v>
      </c>
      <c r="C4014" s="58">
        <v>8200</v>
      </c>
      <c r="D4014" s="58">
        <v>0</v>
      </c>
    </row>
    <row r="4015" spans="1:4" s="146" customFormat="1" x14ac:dyDescent="0.2">
      <c r="A4015" s="48">
        <v>412900</v>
      </c>
      <c r="B4015" s="53" t="s">
        <v>533</v>
      </c>
      <c r="C4015" s="58">
        <v>10000</v>
      </c>
      <c r="D4015" s="58">
        <v>0</v>
      </c>
    </row>
    <row r="4016" spans="1:4" s="146" customFormat="1" x14ac:dyDescent="0.2">
      <c r="A4016" s="48">
        <v>412900</v>
      </c>
      <c r="B4016" s="53" t="s">
        <v>301</v>
      </c>
      <c r="C4016" s="58">
        <v>100000</v>
      </c>
      <c r="D4016" s="58">
        <v>0</v>
      </c>
    </row>
    <row r="4017" spans="1:4" s="146" customFormat="1" x14ac:dyDescent="0.2">
      <c r="A4017" s="48">
        <v>412900</v>
      </c>
      <c r="B4017" s="53" t="s">
        <v>319</v>
      </c>
      <c r="C4017" s="58">
        <v>2000</v>
      </c>
      <c r="D4017" s="58">
        <v>0</v>
      </c>
    </row>
    <row r="4018" spans="1:4" s="146" customFormat="1" x14ac:dyDescent="0.2">
      <c r="A4018" s="48">
        <v>412900</v>
      </c>
      <c r="B4018" s="53" t="s">
        <v>320</v>
      </c>
      <c r="C4018" s="58">
        <v>3600</v>
      </c>
      <c r="D4018" s="58">
        <v>0</v>
      </c>
    </row>
    <row r="4019" spans="1:4" s="146" customFormat="1" x14ac:dyDescent="0.2">
      <c r="A4019" s="48">
        <v>412900</v>
      </c>
      <c r="B4019" s="53" t="s">
        <v>303</v>
      </c>
      <c r="C4019" s="58">
        <v>120000</v>
      </c>
      <c r="D4019" s="58">
        <v>0</v>
      </c>
    </row>
    <row r="4020" spans="1:4" s="103" customFormat="1" x14ac:dyDescent="0.2">
      <c r="A4020" s="46">
        <v>419000</v>
      </c>
      <c r="B4020" s="51" t="s">
        <v>214</v>
      </c>
      <c r="C4020" s="45">
        <f t="shared" ref="C4020" si="1040">C4021</f>
        <v>2000</v>
      </c>
      <c r="D4020" s="45">
        <f t="shared" ref="D4020" si="1041">D4021</f>
        <v>0</v>
      </c>
    </row>
    <row r="4021" spans="1:4" s="146" customFormat="1" x14ac:dyDescent="0.2">
      <c r="A4021" s="56">
        <v>419100</v>
      </c>
      <c r="B4021" s="49" t="s">
        <v>214</v>
      </c>
      <c r="C4021" s="58">
        <v>2000</v>
      </c>
      <c r="D4021" s="58">
        <v>0</v>
      </c>
    </row>
    <row r="4022" spans="1:4" s="103" customFormat="1" x14ac:dyDescent="0.2">
      <c r="A4022" s="46">
        <v>510000</v>
      </c>
      <c r="B4022" s="51" t="s">
        <v>153</v>
      </c>
      <c r="C4022" s="45">
        <f>C4023+C4025</f>
        <v>415000</v>
      </c>
      <c r="D4022" s="45">
        <f>D4023+D4025</f>
        <v>0</v>
      </c>
    </row>
    <row r="4023" spans="1:4" s="103" customFormat="1" x14ac:dyDescent="0.2">
      <c r="A4023" s="46">
        <v>511000</v>
      </c>
      <c r="B4023" s="51" t="s">
        <v>154</v>
      </c>
      <c r="C4023" s="45">
        <f>C4024+0+0</f>
        <v>15000</v>
      </c>
      <c r="D4023" s="45">
        <f>D4024+0+0</f>
        <v>0</v>
      </c>
    </row>
    <row r="4024" spans="1:4" s="146" customFormat="1" x14ac:dyDescent="0.2">
      <c r="A4024" s="48">
        <v>511300</v>
      </c>
      <c r="B4024" s="49" t="s">
        <v>157</v>
      </c>
      <c r="C4024" s="58">
        <v>15000</v>
      </c>
      <c r="D4024" s="58">
        <v>0</v>
      </c>
    </row>
    <row r="4025" spans="1:4" s="103" customFormat="1" x14ac:dyDescent="0.2">
      <c r="A4025" s="46">
        <v>516000</v>
      </c>
      <c r="B4025" s="51" t="s">
        <v>164</v>
      </c>
      <c r="C4025" s="45">
        <f t="shared" ref="C4025" si="1042">C4026</f>
        <v>400000</v>
      </c>
      <c r="D4025" s="45">
        <f t="shared" ref="D4025" si="1043">D4026</f>
        <v>0</v>
      </c>
    </row>
    <row r="4026" spans="1:4" s="146" customFormat="1" x14ac:dyDescent="0.2">
      <c r="A4026" s="48">
        <v>516100</v>
      </c>
      <c r="B4026" s="49" t="s">
        <v>164</v>
      </c>
      <c r="C4026" s="58">
        <v>400000</v>
      </c>
      <c r="D4026" s="58">
        <v>0</v>
      </c>
    </row>
    <row r="4027" spans="1:4" s="146" customFormat="1" x14ac:dyDescent="0.2">
      <c r="A4027" s="46">
        <v>630000</v>
      </c>
      <c r="B4027" s="51" t="s">
        <v>194</v>
      </c>
      <c r="C4027" s="45">
        <f>0+C4028</f>
        <v>260000</v>
      </c>
      <c r="D4027" s="45">
        <f>0+D4028</f>
        <v>0</v>
      </c>
    </row>
    <row r="4028" spans="1:4" s="103" customFormat="1" x14ac:dyDescent="0.2">
      <c r="A4028" s="46">
        <v>638000</v>
      </c>
      <c r="B4028" s="51" t="s">
        <v>127</v>
      </c>
      <c r="C4028" s="45">
        <f t="shared" ref="C4028" si="1044">+C4029</f>
        <v>260000</v>
      </c>
      <c r="D4028" s="45">
        <f t="shared" ref="D4028" si="1045">D4029</f>
        <v>0</v>
      </c>
    </row>
    <row r="4029" spans="1:4" s="146" customFormat="1" x14ac:dyDescent="0.2">
      <c r="A4029" s="48">
        <v>638100</v>
      </c>
      <c r="B4029" s="49" t="s">
        <v>199</v>
      </c>
      <c r="C4029" s="58">
        <v>260000</v>
      </c>
      <c r="D4029" s="58">
        <v>0</v>
      </c>
    </row>
    <row r="4030" spans="1:4" s="105" customFormat="1" x14ac:dyDescent="0.2">
      <c r="A4030" s="63"/>
      <c r="B4030" s="64" t="s">
        <v>236</v>
      </c>
      <c r="C4030" s="65">
        <f>C4001+C4022+C4027</f>
        <v>8832200</v>
      </c>
      <c r="D4030" s="65">
        <f>D4001+D4022+D4027</f>
        <v>0</v>
      </c>
    </row>
    <row r="4031" spans="1:4" s="146" customFormat="1" x14ac:dyDescent="0.2">
      <c r="A4031" s="43"/>
      <c r="B4031" s="79"/>
      <c r="C4031" s="67"/>
      <c r="D4031" s="67"/>
    </row>
    <row r="4032" spans="1:4" s="146" customFormat="1" x14ac:dyDescent="0.2">
      <c r="A4032" s="43"/>
      <c r="B4032" s="79"/>
      <c r="C4032" s="67"/>
      <c r="D4032" s="67"/>
    </row>
    <row r="4033" spans="1:4" s="30" customFormat="1" x14ac:dyDescent="0.2">
      <c r="A4033" s="48" t="s">
        <v>692</v>
      </c>
      <c r="B4033" s="51"/>
      <c r="C4033" s="50"/>
      <c r="D4033" s="50"/>
    </row>
    <row r="4034" spans="1:4" s="30" customFormat="1" x14ac:dyDescent="0.2">
      <c r="A4034" s="48" t="s">
        <v>254</v>
      </c>
      <c r="B4034" s="51"/>
      <c r="C4034" s="50"/>
      <c r="D4034" s="50"/>
    </row>
    <row r="4035" spans="1:4" s="30" customFormat="1" x14ac:dyDescent="0.2">
      <c r="A4035" s="48" t="s">
        <v>379</v>
      </c>
      <c r="B4035" s="51"/>
      <c r="C4035" s="50"/>
      <c r="D4035" s="50"/>
    </row>
    <row r="4036" spans="1:4" s="30" customFormat="1" x14ac:dyDescent="0.2">
      <c r="A4036" s="48" t="s">
        <v>532</v>
      </c>
      <c r="B4036" s="51"/>
      <c r="C4036" s="50"/>
      <c r="D4036" s="50"/>
    </row>
    <row r="4037" spans="1:4" s="30" customFormat="1" x14ac:dyDescent="0.2">
      <c r="A4037" s="48"/>
      <c r="B4037" s="79"/>
      <c r="C4037" s="67"/>
      <c r="D4037" s="67"/>
    </row>
    <row r="4038" spans="1:4" s="30" customFormat="1" x14ac:dyDescent="0.2">
      <c r="A4038" s="46">
        <v>410000</v>
      </c>
      <c r="B4038" s="47" t="s">
        <v>87</v>
      </c>
      <c r="C4038" s="45">
        <f>C4039+C4044+C4058+C4062+0+0+C4064+0</f>
        <v>5670100</v>
      </c>
      <c r="D4038" s="45">
        <f>D4039+D4044+D4058+D4062+0+0+D4064+0</f>
        <v>0</v>
      </c>
    </row>
    <row r="4039" spans="1:4" s="30" customFormat="1" x14ac:dyDescent="0.2">
      <c r="A4039" s="46">
        <v>411000</v>
      </c>
      <c r="B4039" s="47" t="s">
        <v>204</v>
      </c>
      <c r="C4039" s="45">
        <f t="shared" ref="C4039" si="1046">SUM(C4040:C4043)</f>
        <v>2620000</v>
      </c>
      <c r="D4039" s="45">
        <f t="shared" ref="D4039" si="1047">SUM(D4040:D4043)</f>
        <v>0</v>
      </c>
    </row>
    <row r="4040" spans="1:4" s="30" customFormat="1" x14ac:dyDescent="0.2">
      <c r="A4040" s="48">
        <v>411100</v>
      </c>
      <c r="B4040" s="49" t="s">
        <v>88</v>
      </c>
      <c r="C4040" s="58">
        <v>2465000</v>
      </c>
      <c r="D4040" s="58">
        <v>0</v>
      </c>
    </row>
    <row r="4041" spans="1:4" s="30" customFormat="1" x14ac:dyDescent="0.2">
      <c r="A4041" s="48">
        <v>411200</v>
      </c>
      <c r="B4041" s="49" t="s">
        <v>217</v>
      </c>
      <c r="C4041" s="58">
        <v>70000</v>
      </c>
      <c r="D4041" s="58">
        <v>0</v>
      </c>
    </row>
    <row r="4042" spans="1:4" s="30" customFormat="1" ht="40.5" x14ac:dyDescent="0.2">
      <c r="A4042" s="48">
        <v>411300</v>
      </c>
      <c r="B4042" s="49" t="s">
        <v>89</v>
      </c>
      <c r="C4042" s="58">
        <v>55000</v>
      </c>
      <c r="D4042" s="58">
        <v>0</v>
      </c>
    </row>
    <row r="4043" spans="1:4" s="30" customFormat="1" x14ac:dyDescent="0.2">
      <c r="A4043" s="48">
        <v>411400</v>
      </c>
      <c r="B4043" s="49" t="s">
        <v>90</v>
      </c>
      <c r="C4043" s="58">
        <v>30000</v>
      </c>
      <c r="D4043" s="58">
        <v>0</v>
      </c>
    </row>
    <row r="4044" spans="1:4" s="30" customFormat="1" x14ac:dyDescent="0.2">
      <c r="A4044" s="46">
        <v>412000</v>
      </c>
      <c r="B4044" s="51" t="s">
        <v>209</v>
      </c>
      <c r="C4044" s="45">
        <f t="shared" ref="C4044" si="1048">SUM(C4045:C4057)</f>
        <v>1017000</v>
      </c>
      <c r="D4044" s="45">
        <f t="shared" ref="D4044" si="1049">SUM(D4045:D4057)</f>
        <v>0</v>
      </c>
    </row>
    <row r="4045" spans="1:4" s="30" customFormat="1" x14ac:dyDescent="0.2">
      <c r="A4045" s="48">
        <v>412200</v>
      </c>
      <c r="B4045" s="49" t="s">
        <v>218</v>
      </c>
      <c r="C4045" s="58">
        <v>36000</v>
      </c>
      <c r="D4045" s="58">
        <v>0</v>
      </c>
    </row>
    <row r="4046" spans="1:4" s="30" customFormat="1" x14ac:dyDescent="0.2">
      <c r="A4046" s="48">
        <v>412300</v>
      </c>
      <c r="B4046" s="49" t="s">
        <v>92</v>
      </c>
      <c r="C4046" s="58">
        <v>22000</v>
      </c>
      <c r="D4046" s="58">
        <v>0</v>
      </c>
    </row>
    <row r="4047" spans="1:4" s="30" customFormat="1" x14ac:dyDescent="0.2">
      <c r="A4047" s="48">
        <v>412500</v>
      </c>
      <c r="B4047" s="49" t="s">
        <v>94</v>
      </c>
      <c r="C4047" s="58">
        <v>60000</v>
      </c>
      <c r="D4047" s="58">
        <v>0</v>
      </c>
    </row>
    <row r="4048" spans="1:4" s="30" customFormat="1" x14ac:dyDescent="0.2">
      <c r="A4048" s="48">
        <v>412600</v>
      </c>
      <c r="B4048" s="49" t="s">
        <v>219</v>
      </c>
      <c r="C4048" s="58">
        <v>131000</v>
      </c>
      <c r="D4048" s="58">
        <v>0</v>
      </c>
    </row>
    <row r="4049" spans="1:4" s="30" customFormat="1" x14ac:dyDescent="0.2">
      <c r="A4049" s="48">
        <v>412700</v>
      </c>
      <c r="B4049" s="49" t="s">
        <v>206</v>
      </c>
      <c r="C4049" s="58">
        <v>80000</v>
      </c>
      <c r="D4049" s="58">
        <v>0</v>
      </c>
    </row>
    <row r="4050" spans="1:4" s="30" customFormat="1" x14ac:dyDescent="0.2">
      <c r="A4050" s="48">
        <v>412700</v>
      </c>
      <c r="B4050" s="49" t="s">
        <v>512</v>
      </c>
      <c r="C4050" s="58">
        <v>500000</v>
      </c>
      <c r="D4050" s="58">
        <v>0</v>
      </c>
    </row>
    <row r="4051" spans="1:4" s="30" customFormat="1" x14ac:dyDescent="0.2">
      <c r="A4051" s="48">
        <v>412900</v>
      </c>
      <c r="B4051" s="53" t="s">
        <v>533</v>
      </c>
      <c r="C4051" s="58">
        <v>2000</v>
      </c>
      <c r="D4051" s="58">
        <v>0</v>
      </c>
    </row>
    <row r="4052" spans="1:4" s="30" customFormat="1" x14ac:dyDescent="0.2">
      <c r="A4052" s="48">
        <v>412900</v>
      </c>
      <c r="B4052" s="53" t="s">
        <v>301</v>
      </c>
      <c r="C4052" s="58">
        <v>125000</v>
      </c>
      <c r="D4052" s="58">
        <v>0</v>
      </c>
    </row>
    <row r="4053" spans="1:4" s="30" customFormat="1" x14ac:dyDescent="0.2">
      <c r="A4053" s="48">
        <v>412900</v>
      </c>
      <c r="B4053" s="53" t="s">
        <v>319</v>
      </c>
      <c r="C4053" s="58">
        <v>4000</v>
      </c>
      <c r="D4053" s="58">
        <v>0</v>
      </c>
    </row>
    <row r="4054" spans="1:4" s="30" customFormat="1" x14ac:dyDescent="0.2">
      <c r="A4054" s="48">
        <v>412900</v>
      </c>
      <c r="B4054" s="53" t="s">
        <v>320</v>
      </c>
      <c r="C4054" s="58">
        <v>5000</v>
      </c>
      <c r="D4054" s="58">
        <v>0</v>
      </c>
    </row>
    <row r="4055" spans="1:4" s="30" customFormat="1" x14ac:dyDescent="0.2">
      <c r="A4055" s="48">
        <v>412900</v>
      </c>
      <c r="B4055" s="49" t="s">
        <v>321</v>
      </c>
      <c r="C4055" s="58">
        <v>6000</v>
      </c>
      <c r="D4055" s="58">
        <v>0</v>
      </c>
    </row>
    <row r="4056" spans="1:4" s="30" customFormat="1" ht="40.5" x14ac:dyDescent="0.2">
      <c r="A4056" s="48">
        <v>412900</v>
      </c>
      <c r="B4056" s="49" t="s">
        <v>693</v>
      </c>
      <c r="C4056" s="58">
        <v>40000</v>
      </c>
      <c r="D4056" s="58">
        <v>0</v>
      </c>
    </row>
    <row r="4057" spans="1:4" s="30" customFormat="1" x14ac:dyDescent="0.2">
      <c r="A4057" s="48">
        <v>412900</v>
      </c>
      <c r="B4057" s="49" t="s">
        <v>303</v>
      </c>
      <c r="C4057" s="58">
        <v>6000</v>
      </c>
      <c r="D4057" s="58">
        <v>0</v>
      </c>
    </row>
    <row r="4058" spans="1:4" s="86" customFormat="1" x14ac:dyDescent="0.2">
      <c r="A4058" s="46">
        <v>415000</v>
      </c>
      <c r="B4058" s="51" t="s">
        <v>50</v>
      </c>
      <c r="C4058" s="45">
        <f>SUM(C4059:C4061)</f>
        <v>2030000</v>
      </c>
      <c r="D4058" s="45">
        <f>SUM(D4059:D4061)</f>
        <v>0</v>
      </c>
    </row>
    <row r="4059" spans="1:4" s="30" customFormat="1" ht="40.5" x14ac:dyDescent="0.2">
      <c r="A4059" s="48">
        <v>415200</v>
      </c>
      <c r="B4059" s="95" t="s">
        <v>694</v>
      </c>
      <c r="C4059" s="58">
        <v>2000000</v>
      </c>
      <c r="D4059" s="58">
        <v>0</v>
      </c>
    </row>
    <row r="4060" spans="1:4" s="30" customFormat="1" x14ac:dyDescent="0.2">
      <c r="A4060" s="48">
        <v>415200</v>
      </c>
      <c r="B4060" s="49" t="s">
        <v>513</v>
      </c>
      <c r="C4060" s="58">
        <v>20000</v>
      </c>
      <c r="D4060" s="58">
        <v>0</v>
      </c>
    </row>
    <row r="4061" spans="1:4" s="30" customFormat="1" x14ac:dyDescent="0.2">
      <c r="A4061" s="48">
        <v>415200</v>
      </c>
      <c r="B4061" s="49" t="s">
        <v>267</v>
      </c>
      <c r="C4061" s="58">
        <v>10000</v>
      </c>
      <c r="D4061" s="58">
        <v>0</v>
      </c>
    </row>
    <row r="4062" spans="1:4" s="86" customFormat="1" x14ac:dyDescent="0.2">
      <c r="A4062" s="46">
        <v>416000</v>
      </c>
      <c r="B4062" s="51" t="s">
        <v>211</v>
      </c>
      <c r="C4062" s="45">
        <f t="shared" ref="C4062" si="1050">C4063</f>
        <v>1000</v>
      </c>
      <c r="D4062" s="45">
        <f t="shared" ref="D4062" si="1051">D4063</f>
        <v>0</v>
      </c>
    </row>
    <row r="4063" spans="1:4" s="30" customFormat="1" x14ac:dyDescent="0.2">
      <c r="A4063" s="56">
        <v>416100</v>
      </c>
      <c r="B4063" s="49" t="s">
        <v>238</v>
      </c>
      <c r="C4063" s="58">
        <v>1000</v>
      </c>
      <c r="D4063" s="58">
        <v>0</v>
      </c>
    </row>
    <row r="4064" spans="1:4" s="55" customFormat="1" ht="40.5" x14ac:dyDescent="0.2">
      <c r="A4064" s="46">
        <v>418000</v>
      </c>
      <c r="B4064" s="51" t="s">
        <v>213</v>
      </c>
      <c r="C4064" s="45">
        <f t="shared" ref="C4064" si="1052">C4065</f>
        <v>2100</v>
      </c>
      <c r="D4064" s="45">
        <f t="shared" ref="D4064" si="1053">D4065</f>
        <v>0</v>
      </c>
    </row>
    <row r="4065" spans="1:4" s="30" customFormat="1" x14ac:dyDescent="0.2">
      <c r="A4065" s="56">
        <v>418400</v>
      </c>
      <c r="B4065" s="49" t="s">
        <v>148</v>
      </c>
      <c r="C4065" s="58">
        <v>2100</v>
      </c>
      <c r="D4065" s="58">
        <v>0</v>
      </c>
    </row>
    <row r="4066" spans="1:4" s="30" customFormat="1" x14ac:dyDescent="0.2">
      <c r="A4066" s="46">
        <v>510000</v>
      </c>
      <c r="B4066" s="51" t="s">
        <v>153</v>
      </c>
      <c r="C4066" s="45">
        <f>C4067+C4069</f>
        <v>30000</v>
      </c>
      <c r="D4066" s="45">
        <f>D4067+D4069</f>
        <v>0</v>
      </c>
    </row>
    <row r="4067" spans="1:4" s="30" customFormat="1" x14ac:dyDescent="0.2">
      <c r="A4067" s="46">
        <v>511000</v>
      </c>
      <c r="B4067" s="51" t="s">
        <v>154</v>
      </c>
      <c r="C4067" s="45">
        <f>SUM(C4068:C4068)</f>
        <v>10000</v>
      </c>
      <c r="D4067" s="45">
        <f>SUM(D4068:D4068)</f>
        <v>0</v>
      </c>
    </row>
    <row r="4068" spans="1:4" s="30" customFormat="1" x14ac:dyDescent="0.2">
      <c r="A4068" s="48">
        <v>511300</v>
      </c>
      <c r="B4068" s="49" t="s">
        <v>157</v>
      </c>
      <c r="C4068" s="58">
        <v>10000</v>
      </c>
      <c r="D4068" s="58">
        <v>0</v>
      </c>
    </row>
    <row r="4069" spans="1:4" s="55" customFormat="1" x14ac:dyDescent="0.2">
      <c r="A4069" s="46">
        <v>516000</v>
      </c>
      <c r="B4069" s="51" t="s">
        <v>164</v>
      </c>
      <c r="C4069" s="45">
        <f t="shared" ref="C4069" si="1054">C4070</f>
        <v>20000</v>
      </c>
      <c r="D4069" s="45">
        <f t="shared" ref="D4069" si="1055">D4070</f>
        <v>0</v>
      </c>
    </row>
    <row r="4070" spans="1:4" s="30" customFormat="1" x14ac:dyDescent="0.2">
      <c r="A4070" s="48">
        <v>516100</v>
      </c>
      <c r="B4070" s="49" t="s">
        <v>164</v>
      </c>
      <c r="C4070" s="58">
        <v>20000</v>
      </c>
      <c r="D4070" s="58">
        <v>0</v>
      </c>
    </row>
    <row r="4071" spans="1:4" s="55" customFormat="1" x14ac:dyDescent="0.2">
      <c r="A4071" s="46">
        <v>630000</v>
      </c>
      <c r="B4071" s="51" t="s">
        <v>194</v>
      </c>
      <c r="C4071" s="45">
        <f>C4072+C4075</f>
        <v>5035000</v>
      </c>
      <c r="D4071" s="45">
        <f>D4072+D4075</f>
        <v>0</v>
      </c>
    </row>
    <row r="4072" spans="1:4" s="55" customFormat="1" x14ac:dyDescent="0.2">
      <c r="A4072" s="46">
        <v>631000</v>
      </c>
      <c r="B4072" s="51" t="s">
        <v>126</v>
      </c>
      <c r="C4072" s="45">
        <f>0+C4073+C4074</f>
        <v>5005000</v>
      </c>
      <c r="D4072" s="45">
        <f>0+D4073+D4074</f>
        <v>0</v>
      </c>
    </row>
    <row r="4073" spans="1:4" s="30" customFormat="1" x14ac:dyDescent="0.2">
      <c r="A4073" s="56">
        <v>631200</v>
      </c>
      <c r="B4073" s="49" t="s">
        <v>197</v>
      </c>
      <c r="C4073" s="58">
        <v>5000000</v>
      </c>
      <c r="D4073" s="58">
        <v>0</v>
      </c>
    </row>
    <row r="4074" spans="1:4" s="30" customFormat="1" x14ac:dyDescent="0.2">
      <c r="A4074" s="56">
        <v>631300</v>
      </c>
      <c r="B4074" s="49" t="s">
        <v>198</v>
      </c>
      <c r="C4074" s="58">
        <v>5000</v>
      </c>
      <c r="D4074" s="58">
        <v>0</v>
      </c>
    </row>
    <row r="4075" spans="1:4" s="55" customFormat="1" x14ac:dyDescent="0.2">
      <c r="A4075" s="46">
        <v>638000</v>
      </c>
      <c r="B4075" s="51" t="s">
        <v>127</v>
      </c>
      <c r="C4075" s="45">
        <f t="shared" ref="C4075" si="1056">C4076</f>
        <v>30000</v>
      </c>
      <c r="D4075" s="45">
        <f t="shared" ref="D4075" si="1057">D4076</f>
        <v>0</v>
      </c>
    </row>
    <row r="4076" spans="1:4" s="30" customFormat="1" x14ac:dyDescent="0.2">
      <c r="A4076" s="48">
        <v>638100</v>
      </c>
      <c r="B4076" s="49" t="s">
        <v>199</v>
      </c>
      <c r="C4076" s="58">
        <v>30000</v>
      </c>
      <c r="D4076" s="58">
        <v>0</v>
      </c>
    </row>
    <row r="4077" spans="1:4" s="30" customFormat="1" x14ac:dyDescent="0.2">
      <c r="A4077" s="89"/>
      <c r="B4077" s="83" t="s">
        <v>236</v>
      </c>
      <c r="C4077" s="87">
        <f>C4038+0+C4066+C4071+0</f>
        <v>10735100</v>
      </c>
      <c r="D4077" s="87">
        <f>D4038+0+D4066+D4071+0</f>
        <v>0</v>
      </c>
    </row>
    <row r="4078" spans="1:4" s="30" customFormat="1" x14ac:dyDescent="0.2">
      <c r="A4078" s="66"/>
      <c r="B4078" s="44"/>
      <c r="C4078" s="67"/>
      <c r="D4078" s="67"/>
    </row>
    <row r="4079" spans="1:4" s="30" customFormat="1" x14ac:dyDescent="0.2">
      <c r="A4079" s="43"/>
      <c r="B4079" s="44"/>
      <c r="C4079" s="50"/>
      <c r="D4079" s="50"/>
    </row>
    <row r="4080" spans="1:4" s="30" customFormat="1" x14ac:dyDescent="0.2">
      <c r="A4080" s="48" t="s">
        <v>695</v>
      </c>
      <c r="B4080" s="100"/>
      <c r="C4080" s="50"/>
      <c r="D4080" s="50"/>
    </row>
    <row r="4081" spans="1:4" s="30" customFormat="1" x14ac:dyDescent="0.2">
      <c r="A4081" s="48" t="s">
        <v>254</v>
      </c>
      <c r="B4081" s="51"/>
      <c r="C4081" s="50"/>
      <c r="D4081" s="50"/>
    </row>
    <row r="4082" spans="1:4" s="30" customFormat="1" x14ac:dyDescent="0.2">
      <c r="A4082" s="48" t="s">
        <v>382</v>
      </c>
      <c r="B4082" s="51"/>
      <c r="C4082" s="50"/>
      <c r="D4082" s="50"/>
    </row>
    <row r="4083" spans="1:4" s="30" customFormat="1" x14ac:dyDescent="0.2">
      <c r="A4083" s="48" t="s">
        <v>532</v>
      </c>
      <c r="B4083" s="51"/>
      <c r="C4083" s="50"/>
      <c r="D4083" s="50"/>
    </row>
    <row r="4084" spans="1:4" s="30" customFormat="1" x14ac:dyDescent="0.2">
      <c r="A4084" s="48"/>
      <c r="B4084" s="79"/>
      <c r="C4084" s="67"/>
      <c r="D4084" s="67"/>
    </row>
    <row r="4085" spans="1:4" s="30" customFormat="1" x14ac:dyDescent="0.2">
      <c r="A4085" s="46">
        <v>410000</v>
      </c>
      <c r="B4085" s="47" t="s">
        <v>87</v>
      </c>
      <c r="C4085" s="45">
        <f>C4086+C4091+0</f>
        <v>2037900</v>
      </c>
      <c r="D4085" s="45">
        <f>D4086+D4091+0</f>
        <v>0</v>
      </c>
    </row>
    <row r="4086" spans="1:4" s="30" customFormat="1" x14ac:dyDescent="0.2">
      <c r="A4086" s="46">
        <v>411000</v>
      </c>
      <c r="B4086" s="47" t="s">
        <v>204</v>
      </c>
      <c r="C4086" s="45">
        <f t="shared" ref="C4086" si="1058">SUM(C4087:C4090)</f>
        <v>813200</v>
      </c>
      <c r="D4086" s="45">
        <f t="shared" ref="D4086" si="1059">SUM(D4087:D4090)</f>
        <v>0</v>
      </c>
    </row>
    <row r="4087" spans="1:4" s="30" customFormat="1" x14ac:dyDescent="0.2">
      <c r="A4087" s="48">
        <v>411100</v>
      </c>
      <c r="B4087" s="49" t="s">
        <v>88</v>
      </c>
      <c r="C4087" s="58">
        <v>735000</v>
      </c>
      <c r="D4087" s="58">
        <v>0</v>
      </c>
    </row>
    <row r="4088" spans="1:4" s="30" customFormat="1" x14ac:dyDescent="0.2">
      <c r="A4088" s="48">
        <v>411200</v>
      </c>
      <c r="B4088" s="49" t="s">
        <v>217</v>
      </c>
      <c r="C4088" s="58">
        <v>38000</v>
      </c>
      <c r="D4088" s="58">
        <v>0</v>
      </c>
    </row>
    <row r="4089" spans="1:4" s="30" customFormat="1" ht="40.5" x14ac:dyDescent="0.2">
      <c r="A4089" s="48">
        <v>411300</v>
      </c>
      <c r="B4089" s="49" t="s">
        <v>89</v>
      </c>
      <c r="C4089" s="58">
        <v>24700</v>
      </c>
      <c r="D4089" s="58">
        <v>0</v>
      </c>
    </row>
    <row r="4090" spans="1:4" s="30" customFormat="1" x14ac:dyDescent="0.2">
      <c r="A4090" s="48">
        <v>411400</v>
      </c>
      <c r="B4090" s="49" t="s">
        <v>90</v>
      </c>
      <c r="C4090" s="58">
        <v>15500</v>
      </c>
      <c r="D4090" s="58">
        <v>0</v>
      </c>
    </row>
    <row r="4091" spans="1:4" s="30" customFormat="1" x14ac:dyDescent="0.2">
      <c r="A4091" s="46">
        <v>412000</v>
      </c>
      <c r="B4091" s="51" t="s">
        <v>209</v>
      </c>
      <c r="C4091" s="45">
        <f t="shared" ref="C4091" si="1060">SUM(C4092:C4102)</f>
        <v>1224700</v>
      </c>
      <c r="D4091" s="45">
        <f t="shared" ref="D4091" si="1061">SUM(D4092:D4102)</f>
        <v>0</v>
      </c>
    </row>
    <row r="4092" spans="1:4" s="30" customFormat="1" x14ac:dyDescent="0.2">
      <c r="A4092" s="48">
        <v>412200</v>
      </c>
      <c r="B4092" s="49" t="s">
        <v>218</v>
      </c>
      <c r="C4092" s="58">
        <v>45000</v>
      </c>
      <c r="D4092" s="58">
        <v>0</v>
      </c>
    </row>
    <row r="4093" spans="1:4" s="30" customFormat="1" x14ac:dyDescent="0.2">
      <c r="A4093" s="48">
        <v>412300</v>
      </c>
      <c r="B4093" s="49" t="s">
        <v>92</v>
      </c>
      <c r="C4093" s="58">
        <v>11000</v>
      </c>
      <c r="D4093" s="58">
        <v>0</v>
      </c>
    </row>
    <row r="4094" spans="1:4" s="30" customFormat="1" x14ac:dyDescent="0.2">
      <c r="A4094" s="48">
        <v>412500</v>
      </c>
      <c r="B4094" s="49" t="s">
        <v>94</v>
      </c>
      <c r="C4094" s="58">
        <v>16000</v>
      </c>
      <c r="D4094" s="58">
        <v>0</v>
      </c>
    </row>
    <row r="4095" spans="1:4" s="30" customFormat="1" x14ac:dyDescent="0.2">
      <c r="A4095" s="48">
        <v>412600</v>
      </c>
      <c r="B4095" s="49" t="s">
        <v>219</v>
      </c>
      <c r="C4095" s="58">
        <v>40000</v>
      </c>
      <c r="D4095" s="58">
        <v>0</v>
      </c>
    </row>
    <row r="4096" spans="1:4" s="30" customFormat="1" x14ac:dyDescent="0.2">
      <c r="A4096" s="48">
        <v>412700</v>
      </c>
      <c r="B4096" s="49" t="s">
        <v>206</v>
      </c>
      <c r="C4096" s="58">
        <v>110000</v>
      </c>
      <c r="D4096" s="58">
        <v>0</v>
      </c>
    </row>
    <row r="4097" spans="1:4" s="30" customFormat="1" x14ac:dyDescent="0.2">
      <c r="A4097" s="48">
        <v>412900</v>
      </c>
      <c r="B4097" s="53" t="s">
        <v>533</v>
      </c>
      <c r="C4097" s="58">
        <v>4000</v>
      </c>
      <c r="D4097" s="58">
        <v>0</v>
      </c>
    </row>
    <row r="4098" spans="1:4" s="30" customFormat="1" x14ac:dyDescent="0.2">
      <c r="A4098" s="48">
        <v>412900</v>
      </c>
      <c r="B4098" s="53" t="s">
        <v>301</v>
      </c>
      <c r="C4098" s="58">
        <v>195000</v>
      </c>
      <c r="D4098" s="58">
        <v>0</v>
      </c>
    </row>
    <row r="4099" spans="1:4" s="30" customFormat="1" x14ac:dyDescent="0.2">
      <c r="A4099" s="48">
        <v>412900</v>
      </c>
      <c r="B4099" s="53" t="s">
        <v>319</v>
      </c>
      <c r="C4099" s="58">
        <v>2000</v>
      </c>
      <c r="D4099" s="58">
        <v>0</v>
      </c>
    </row>
    <row r="4100" spans="1:4" s="30" customFormat="1" x14ac:dyDescent="0.2">
      <c r="A4100" s="48">
        <v>412900</v>
      </c>
      <c r="B4100" s="53" t="s">
        <v>320</v>
      </c>
      <c r="C4100" s="58">
        <v>42500</v>
      </c>
      <c r="D4100" s="58">
        <v>0</v>
      </c>
    </row>
    <row r="4101" spans="1:4" s="30" customFormat="1" x14ac:dyDescent="0.2">
      <c r="A4101" s="48">
        <v>412900</v>
      </c>
      <c r="B4101" s="53" t="s">
        <v>321</v>
      </c>
      <c r="C4101" s="58">
        <v>2000</v>
      </c>
      <c r="D4101" s="58">
        <v>0</v>
      </c>
    </row>
    <row r="4102" spans="1:4" s="30" customFormat="1" x14ac:dyDescent="0.2">
      <c r="A4102" s="48">
        <v>412900</v>
      </c>
      <c r="B4102" s="49" t="s">
        <v>303</v>
      </c>
      <c r="C4102" s="58">
        <v>757200</v>
      </c>
      <c r="D4102" s="58">
        <v>0</v>
      </c>
    </row>
    <row r="4103" spans="1:4" s="30" customFormat="1" x14ac:dyDescent="0.2">
      <c r="A4103" s="46">
        <v>510000</v>
      </c>
      <c r="B4103" s="51" t="s">
        <v>153</v>
      </c>
      <c r="C4103" s="45">
        <f>C4106+0+C4104</f>
        <v>19000</v>
      </c>
      <c r="D4103" s="45">
        <f>D4106+0+D4104</f>
        <v>0</v>
      </c>
    </row>
    <row r="4104" spans="1:4" s="55" customFormat="1" x14ac:dyDescent="0.2">
      <c r="A4104" s="46">
        <v>511000</v>
      </c>
      <c r="B4104" s="51" t="s">
        <v>154</v>
      </c>
      <c r="C4104" s="45">
        <f>SUM(C4105:C4105)</f>
        <v>15000</v>
      </c>
      <c r="D4104" s="45">
        <f>SUM(D4105:D4105)</f>
        <v>0</v>
      </c>
    </row>
    <row r="4105" spans="1:4" s="30" customFormat="1" x14ac:dyDescent="0.2">
      <c r="A4105" s="48">
        <v>511300</v>
      </c>
      <c r="B4105" s="49" t="s">
        <v>157</v>
      </c>
      <c r="C4105" s="58">
        <v>15000</v>
      </c>
      <c r="D4105" s="58">
        <v>0</v>
      </c>
    </row>
    <row r="4106" spans="1:4" s="55" customFormat="1" x14ac:dyDescent="0.2">
      <c r="A4106" s="46">
        <v>516000</v>
      </c>
      <c r="B4106" s="51" t="s">
        <v>164</v>
      </c>
      <c r="C4106" s="45">
        <f t="shared" ref="C4106" si="1062">C4107</f>
        <v>4000</v>
      </c>
      <c r="D4106" s="45">
        <f t="shared" ref="D4106" si="1063">D4107</f>
        <v>0</v>
      </c>
    </row>
    <row r="4107" spans="1:4" s="30" customFormat="1" x14ac:dyDescent="0.2">
      <c r="A4107" s="48">
        <v>516100</v>
      </c>
      <c r="B4107" s="49" t="s">
        <v>164</v>
      </c>
      <c r="C4107" s="58">
        <v>4000</v>
      </c>
      <c r="D4107" s="58">
        <v>0</v>
      </c>
    </row>
    <row r="4108" spans="1:4" s="55" customFormat="1" x14ac:dyDescent="0.2">
      <c r="A4108" s="46">
        <v>630000</v>
      </c>
      <c r="B4108" s="51" t="s">
        <v>194</v>
      </c>
      <c r="C4108" s="45">
        <f>0+C4109</f>
        <v>6200</v>
      </c>
      <c r="D4108" s="45">
        <f>0+D4109</f>
        <v>0</v>
      </c>
    </row>
    <row r="4109" spans="1:4" s="55" customFormat="1" x14ac:dyDescent="0.2">
      <c r="A4109" s="46">
        <v>638000</v>
      </c>
      <c r="B4109" s="51" t="s">
        <v>127</v>
      </c>
      <c r="C4109" s="45">
        <f t="shared" ref="C4109" si="1064">C4110</f>
        <v>6200</v>
      </c>
      <c r="D4109" s="45">
        <f t="shared" ref="D4109" si="1065">D4110</f>
        <v>0</v>
      </c>
    </row>
    <row r="4110" spans="1:4" s="30" customFormat="1" x14ac:dyDescent="0.2">
      <c r="A4110" s="48">
        <v>638100</v>
      </c>
      <c r="B4110" s="49" t="s">
        <v>199</v>
      </c>
      <c r="C4110" s="58">
        <v>6200</v>
      </c>
      <c r="D4110" s="58">
        <v>0</v>
      </c>
    </row>
    <row r="4111" spans="1:4" s="30" customFormat="1" x14ac:dyDescent="0.2">
      <c r="A4111" s="89"/>
      <c r="B4111" s="83" t="s">
        <v>236</v>
      </c>
      <c r="C4111" s="87">
        <f>C4085+C4103+C4108</f>
        <v>2063100</v>
      </c>
      <c r="D4111" s="87">
        <f>D4085+D4103+D4108</f>
        <v>0</v>
      </c>
    </row>
    <row r="4112" spans="1:4" s="30" customFormat="1" x14ac:dyDescent="0.2">
      <c r="A4112" s="66"/>
      <c r="B4112" s="44"/>
      <c r="C4112" s="67"/>
      <c r="D4112" s="67"/>
    </row>
    <row r="4113" spans="1:4" s="30" customFormat="1" x14ac:dyDescent="0.2">
      <c r="A4113" s="43"/>
      <c r="B4113" s="44"/>
      <c r="C4113" s="50"/>
      <c r="D4113" s="50"/>
    </row>
    <row r="4114" spans="1:4" s="30" customFormat="1" x14ac:dyDescent="0.2">
      <c r="A4114" s="48" t="s">
        <v>696</v>
      </c>
      <c r="B4114" s="51"/>
      <c r="C4114" s="50"/>
      <c r="D4114" s="50"/>
    </row>
    <row r="4115" spans="1:4" s="30" customFormat="1" x14ac:dyDescent="0.2">
      <c r="A4115" s="48" t="s">
        <v>255</v>
      </c>
      <c r="B4115" s="51"/>
      <c r="C4115" s="50"/>
      <c r="D4115" s="50"/>
    </row>
    <row r="4116" spans="1:4" s="30" customFormat="1" x14ac:dyDescent="0.2">
      <c r="A4116" s="48" t="s">
        <v>380</v>
      </c>
      <c r="B4116" s="51"/>
      <c r="C4116" s="50"/>
      <c r="D4116" s="50"/>
    </row>
    <row r="4117" spans="1:4" s="30" customFormat="1" x14ac:dyDescent="0.2">
      <c r="A4117" s="48" t="s">
        <v>679</v>
      </c>
      <c r="B4117" s="51"/>
      <c r="C4117" s="50"/>
      <c r="D4117" s="50"/>
    </row>
    <row r="4118" spans="1:4" s="30" customFormat="1" x14ac:dyDescent="0.2">
      <c r="A4118" s="48"/>
      <c r="B4118" s="79"/>
      <c r="C4118" s="67"/>
      <c r="D4118" s="67"/>
    </row>
    <row r="4119" spans="1:4" s="30" customFormat="1" x14ac:dyDescent="0.2">
      <c r="A4119" s="46">
        <v>410000</v>
      </c>
      <c r="B4119" s="47" t="s">
        <v>87</v>
      </c>
      <c r="C4119" s="45">
        <f>C4120+C4125+C4145+C4141+C4139+C4150</f>
        <v>12937000</v>
      </c>
      <c r="D4119" s="45">
        <f>D4120+D4125+D4145+D4141+D4139+D4150</f>
        <v>0</v>
      </c>
    </row>
    <row r="4120" spans="1:4" s="30" customFormat="1" x14ac:dyDescent="0.2">
      <c r="A4120" s="46">
        <v>411000</v>
      </c>
      <c r="B4120" s="47" t="s">
        <v>204</v>
      </c>
      <c r="C4120" s="45">
        <f t="shared" ref="C4120" si="1066">SUM(C4121:C4124)</f>
        <v>7220000</v>
      </c>
      <c r="D4120" s="45">
        <f t="shared" ref="D4120" si="1067">SUM(D4121:D4124)</f>
        <v>0</v>
      </c>
    </row>
    <row r="4121" spans="1:4" s="30" customFormat="1" x14ac:dyDescent="0.2">
      <c r="A4121" s="48">
        <v>411100</v>
      </c>
      <c r="B4121" s="49" t="s">
        <v>88</v>
      </c>
      <c r="C4121" s="58">
        <v>6580000</v>
      </c>
      <c r="D4121" s="58">
        <v>0</v>
      </c>
    </row>
    <row r="4122" spans="1:4" s="30" customFormat="1" x14ac:dyDescent="0.2">
      <c r="A4122" s="48">
        <v>411200</v>
      </c>
      <c r="B4122" s="49" t="s">
        <v>217</v>
      </c>
      <c r="C4122" s="58">
        <v>230000</v>
      </c>
      <c r="D4122" s="58">
        <v>0</v>
      </c>
    </row>
    <row r="4123" spans="1:4" s="30" customFormat="1" ht="40.5" x14ac:dyDescent="0.2">
      <c r="A4123" s="48">
        <v>411300</v>
      </c>
      <c r="B4123" s="49" t="s">
        <v>89</v>
      </c>
      <c r="C4123" s="58">
        <v>320000</v>
      </c>
      <c r="D4123" s="58">
        <v>0</v>
      </c>
    </row>
    <row r="4124" spans="1:4" s="30" customFormat="1" x14ac:dyDescent="0.2">
      <c r="A4124" s="48">
        <v>411400</v>
      </c>
      <c r="B4124" s="49" t="s">
        <v>90</v>
      </c>
      <c r="C4124" s="58">
        <v>90000</v>
      </c>
      <c r="D4124" s="58">
        <v>0</v>
      </c>
    </row>
    <row r="4125" spans="1:4" s="30" customFormat="1" x14ac:dyDescent="0.2">
      <c r="A4125" s="46">
        <v>412000</v>
      </c>
      <c r="B4125" s="51" t="s">
        <v>209</v>
      </c>
      <c r="C4125" s="45">
        <f>SUM(C4126:C4138)</f>
        <v>837000</v>
      </c>
      <c r="D4125" s="45">
        <f>SUM(D4126:D4138)</f>
        <v>0</v>
      </c>
    </row>
    <row r="4126" spans="1:4" s="30" customFormat="1" x14ac:dyDescent="0.2">
      <c r="A4126" s="48">
        <v>412100</v>
      </c>
      <c r="B4126" s="49" t="s">
        <v>91</v>
      </c>
      <c r="C4126" s="58">
        <v>40000</v>
      </c>
      <c r="D4126" s="58">
        <v>0</v>
      </c>
    </row>
    <row r="4127" spans="1:4" s="30" customFormat="1" x14ac:dyDescent="0.2">
      <c r="A4127" s="48">
        <v>412200</v>
      </c>
      <c r="B4127" s="49" t="s">
        <v>218</v>
      </c>
      <c r="C4127" s="58">
        <v>120000</v>
      </c>
      <c r="D4127" s="58">
        <v>0</v>
      </c>
    </row>
    <row r="4128" spans="1:4" s="30" customFormat="1" x14ac:dyDescent="0.2">
      <c r="A4128" s="48">
        <v>412300</v>
      </c>
      <c r="B4128" s="49" t="s">
        <v>92</v>
      </c>
      <c r="C4128" s="58">
        <v>80000</v>
      </c>
      <c r="D4128" s="58">
        <v>0</v>
      </c>
    </row>
    <row r="4129" spans="1:4" s="30" customFormat="1" x14ac:dyDescent="0.2">
      <c r="A4129" s="48">
        <v>412500</v>
      </c>
      <c r="B4129" s="49" t="s">
        <v>94</v>
      </c>
      <c r="C4129" s="58">
        <v>110000</v>
      </c>
      <c r="D4129" s="58">
        <v>0</v>
      </c>
    </row>
    <row r="4130" spans="1:4" s="30" customFormat="1" x14ac:dyDescent="0.2">
      <c r="A4130" s="48">
        <v>412600</v>
      </c>
      <c r="B4130" s="49" t="s">
        <v>219</v>
      </c>
      <c r="C4130" s="58">
        <v>200000</v>
      </c>
      <c r="D4130" s="58">
        <v>0</v>
      </c>
    </row>
    <row r="4131" spans="1:4" s="30" customFormat="1" x14ac:dyDescent="0.2">
      <c r="A4131" s="48">
        <v>412700</v>
      </c>
      <c r="B4131" s="49" t="s">
        <v>206</v>
      </c>
      <c r="C4131" s="58">
        <v>160000</v>
      </c>
      <c r="D4131" s="58">
        <v>0</v>
      </c>
    </row>
    <row r="4132" spans="1:4" s="30" customFormat="1" x14ac:dyDescent="0.2">
      <c r="A4132" s="48">
        <v>412700</v>
      </c>
      <c r="B4132" s="49" t="s">
        <v>312</v>
      </c>
      <c r="C4132" s="58">
        <v>5000</v>
      </c>
      <c r="D4132" s="58">
        <v>0</v>
      </c>
    </row>
    <row r="4133" spans="1:4" s="30" customFormat="1" x14ac:dyDescent="0.2">
      <c r="A4133" s="48">
        <v>412900</v>
      </c>
      <c r="B4133" s="53" t="s">
        <v>533</v>
      </c>
      <c r="C4133" s="58">
        <v>2000</v>
      </c>
      <c r="D4133" s="58">
        <v>0</v>
      </c>
    </row>
    <row r="4134" spans="1:4" s="30" customFormat="1" x14ac:dyDescent="0.2">
      <c r="A4134" s="48">
        <v>412900</v>
      </c>
      <c r="B4134" s="53" t="s">
        <v>301</v>
      </c>
      <c r="C4134" s="58">
        <v>92000</v>
      </c>
      <c r="D4134" s="58">
        <v>0</v>
      </c>
    </row>
    <row r="4135" spans="1:4" s="30" customFormat="1" x14ac:dyDescent="0.2">
      <c r="A4135" s="48">
        <v>412900</v>
      </c>
      <c r="B4135" s="53" t="s">
        <v>319</v>
      </c>
      <c r="C4135" s="58">
        <v>4000</v>
      </c>
      <c r="D4135" s="58">
        <v>0</v>
      </c>
    </row>
    <row r="4136" spans="1:4" s="30" customFormat="1" x14ac:dyDescent="0.2">
      <c r="A4136" s="48">
        <v>412900</v>
      </c>
      <c r="B4136" s="53" t="s">
        <v>320</v>
      </c>
      <c r="C4136" s="58">
        <v>10000</v>
      </c>
      <c r="D4136" s="58">
        <v>0</v>
      </c>
    </row>
    <row r="4137" spans="1:4" s="30" customFormat="1" x14ac:dyDescent="0.2">
      <c r="A4137" s="48">
        <v>412900</v>
      </c>
      <c r="B4137" s="49" t="s">
        <v>321</v>
      </c>
      <c r="C4137" s="58">
        <v>13000</v>
      </c>
      <c r="D4137" s="58">
        <v>0</v>
      </c>
    </row>
    <row r="4138" spans="1:4" s="30" customFormat="1" x14ac:dyDescent="0.2">
      <c r="A4138" s="48">
        <v>412900</v>
      </c>
      <c r="B4138" s="49" t="s">
        <v>303</v>
      </c>
      <c r="C4138" s="58">
        <v>1000</v>
      </c>
      <c r="D4138" s="58">
        <v>0</v>
      </c>
    </row>
    <row r="4139" spans="1:4" s="55" customFormat="1" x14ac:dyDescent="0.2">
      <c r="A4139" s="46">
        <v>413000</v>
      </c>
      <c r="B4139" s="51" t="s">
        <v>210</v>
      </c>
      <c r="C4139" s="45">
        <f t="shared" ref="C4139" si="1068">C4140</f>
        <v>1000</v>
      </c>
      <c r="D4139" s="45">
        <f t="shared" ref="D4139" si="1069">D4140</f>
        <v>0</v>
      </c>
    </row>
    <row r="4140" spans="1:4" s="30" customFormat="1" x14ac:dyDescent="0.2">
      <c r="A4140" s="48">
        <v>413900</v>
      </c>
      <c r="B4140" s="49" t="s">
        <v>99</v>
      </c>
      <c r="C4140" s="58">
        <v>1000</v>
      </c>
      <c r="D4140" s="58">
        <v>0</v>
      </c>
    </row>
    <row r="4141" spans="1:4" s="55" customFormat="1" x14ac:dyDescent="0.2">
      <c r="A4141" s="46">
        <v>414000</v>
      </c>
      <c r="B4141" s="51" t="s">
        <v>104</v>
      </c>
      <c r="C4141" s="45">
        <f t="shared" ref="C4141" si="1070">SUM(C4142:C4144)</f>
        <v>4115000</v>
      </c>
      <c r="D4141" s="45">
        <f t="shared" ref="D4141" si="1071">SUM(D4142:D4144)</f>
        <v>0</v>
      </c>
    </row>
    <row r="4142" spans="1:4" s="30" customFormat="1" x14ac:dyDescent="0.2">
      <c r="A4142" s="48">
        <v>414100</v>
      </c>
      <c r="B4142" s="49" t="s">
        <v>697</v>
      </c>
      <c r="C4142" s="58">
        <v>4000000</v>
      </c>
      <c r="D4142" s="58">
        <v>0</v>
      </c>
    </row>
    <row r="4143" spans="1:4" s="30" customFormat="1" x14ac:dyDescent="0.2">
      <c r="A4143" s="48">
        <v>414100</v>
      </c>
      <c r="B4143" s="49" t="s">
        <v>446</v>
      </c>
      <c r="C4143" s="58">
        <v>100000</v>
      </c>
      <c r="D4143" s="58">
        <v>0</v>
      </c>
    </row>
    <row r="4144" spans="1:4" s="30" customFormat="1" x14ac:dyDescent="0.2">
      <c r="A4144" s="48">
        <v>414100</v>
      </c>
      <c r="B4144" s="49" t="s">
        <v>447</v>
      </c>
      <c r="C4144" s="58">
        <v>15000</v>
      </c>
      <c r="D4144" s="58">
        <v>0</v>
      </c>
    </row>
    <row r="4145" spans="1:4" s="86" customFormat="1" x14ac:dyDescent="0.2">
      <c r="A4145" s="46">
        <v>415000</v>
      </c>
      <c r="B4145" s="51" t="s">
        <v>50</v>
      </c>
      <c r="C4145" s="45">
        <f>SUM(C4146:C4149)</f>
        <v>750000</v>
      </c>
      <c r="D4145" s="45">
        <f>SUM(D4146:D4149)</f>
        <v>0</v>
      </c>
    </row>
    <row r="4146" spans="1:4" s="30" customFormat="1" x14ac:dyDescent="0.2">
      <c r="A4146" s="56">
        <v>415100</v>
      </c>
      <c r="B4146" s="49" t="s">
        <v>279</v>
      </c>
      <c r="C4146" s="58">
        <v>50000</v>
      </c>
      <c r="D4146" s="58">
        <v>0</v>
      </c>
    </row>
    <row r="4147" spans="1:4" s="30" customFormat="1" x14ac:dyDescent="0.2">
      <c r="A4147" s="48">
        <v>415200</v>
      </c>
      <c r="B4147" s="49" t="s">
        <v>280</v>
      </c>
      <c r="C4147" s="58">
        <v>100000</v>
      </c>
      <c r="D4147" s="58">
        <v>0</v>
      </c>
    </row>
    <row r="4148" spans="1:4" s="30" customFormat="1" x14ac:dyDescent="0.2">
      <c r="A4148" s="48">
        <v>415200</v>
      </c>
      <c r="B4148" s="49" t="s">
        <v>514</v>
      </c>
      <c r="C4148" s="58">
        <v>500000</v>
      </c>
      <c r="D4148" s="58">
        <v>0</v>
      </c>
    </row>
    <row r="4149" spans="1:4" s="30" customFormat="1" x14ac:dyDescent="0.2">
      <c r="A4149" s="48">
        <v>415200</v>
      </c>
      <c r="B4149" s="49" t="s">
        <v>281</v>
      </c>
      <c r="C4149" s="58">
        <v>100000</v>
      </c>
      <c r="D4149" s="58">
        <v>0</v>
      </c>
    </row>
    <row r="4150" spans="1:4" s="55" customFormat="1" ht="40.5" x14ac:dyDescent="0.2">
      <c r="A4150" s="46">
        <v>418000</v>
      </c>
      <c r="B4150" s="51" t="s">
        <v>213</v>
      </c>
      <c r="C4150" s="45">
        <f>C4151+0</f>
        <v>14000</v>
      </c>
      <c r="D4150" s="45">
        <f>D4151+0</f>
        <v>0</v>
      </c>
    </row>
    <row r="4151" spans="1:4" s="30" customFormat="1" x14ac:dyDescent="0.2">
      <c r="A4151" s="48">
        <v>418200</v>
      </c>
      <c r="B4151" s="49" t="s">
        <v>147</v>
      </c>
      <c r="C4151" s="58">
        <v>14000</v>
      </c>
      <c r="D4151" s="58">
        <v>0</v>
      </c>
    </row>
    <row r="4152" spans="1:4" s="86" customFormat="1" x14ac:dyDescent="0.2">
      <c r="A4152" s="46">
        <v>480000</v>
      </c>
      <c r="B4152" s="51" t="s">
        <v>149</v>
      </c>
      <c r="C4152" s="45">
        <f>C4153+0</f>
        <v>12000000</v>
      </c>
      <c r="D4152" s="45">
        <f>D4153+0</f>
        <v>0</v>
      </c>
    </row>
    <row r="4153" spans="1:4" s="86" customFormat="1" x14ac:dyDescent="0.2">
      <c r="A4153" s="46">
        <v>488000</v>
      </c>
      <c r="B4153" s="51" t="s">
        <v>103</v>
      </c>
      <c r="C4153" s="45">
        <f>SUM(C4154:C4156)</f>
        <v>12000000</v>
      </c>
      <c r="D4153" s="45">
        <f>SUM(D4154:D4156)</f>
        <v>0</v>
      </c>
    </row>
    <row r="4154" spans="1:4" s="30" customFormat="1" ht="40.5" x14ac:dyDescent="0.2">
      <c r="A4154" s="48">
        <v>488100</v>
      </c>
      <c r="B4154" s="49" t="s">
        <v>444</v>
      </c>
      <c r="C4154" s="58">
        <v>300000</v>
      </c>
      <c r="D4154" s="58">
        <v>0</v>
      </c>
    </row>
    <row r="4155" spans="1:4" s="30" customFormat="1" x14ac:dyDescent="0.2">
      <c r="A4155" s="48">
        <v>488100</v>
      </c>
      <c r="B4155" s="49" t="s">
        <v>296</v>
      </c>
      <c r="C4155" s="58">
        <v>11250000</v>
      </c>
      <c r="D4155" s="58">
        <v>0</v>
      </c>
    </row>
    <row r="4156" spans="1:4" s="30" customFormat="1" x14ac:dyDescent="0.2">
      <c r="A4156" s="48">
        <v>488100</v>
      </c>
      <c r="B4156" s="49" t="s">
        <v>515</v>
      </c>
      <c r="C4156" s="58">
        <v>450000</v>
      </c>
      <c r="D4156" s="58">
        <v>0</v>
      </c>
    </row>
    <row r="4157" spans="1:4" s="30" customFormat="1" x14ac:dyDescent="0.2">
      <c r="A4157" s="46">
        <v>510000</v>
      </c>
      <c r="B4157" s="51" t="s">
        <v>153</v>
      </c>
      <c r="C4157" s="45">
        <f>C4158+C4160+0</f>
        <v>55000</v>
      </c>
      <c r="D4157" s="45">
        <f>D4158+D4160+0</f>
        <v>0</v>
      </c>
    </row>
    <row r="4158" spans="1:4" s="30" customFormat="1" x14ac:dyDescent="0.2">
      <c r="A4158" s="46">
        <v>511000</v>
      </c>
      <c r="B4158" s="51" t="s">
        <v>154</v>
      </c>
      <c r="C4158" s="45">
        <f>SUM(C4159:C4159)</f>
        <v>20000</v>
      </c>
      <c r="D4158" s="45">
        <f>SUM(D4159:D4159)</f>
        <v>0</v>
      </c>
    </row>
    <row r="4159" spans="1:4" s="30" customFormat="1" x14ac:dyDescent="0.2">
      <c r="A4159" s="48">
        <v>511300</v>
      </c>
      <c r="B4159" s="49" t="s">
        <v>157</v>
      </c>
      <c r="C4159" s="58">
        <v>20000</v>
      </c>
      <c r="D4159" s="58">
        <v>0</v>
      </c>
    </row>
    <row r="4160" spans="1:4" s="55" customFormat="1" x14ac:dyDescent="0.2">
      <c r="A4160" s="46">
        <v>516000</v>
      </c>
      <c r="B4160" s="51" t="s">
        <v>164</v>
      </c>
      <c r="C4160" s="45">
        <f t="shared" ref="C4160" si="1072">C4161</f>
        <v>35000</v>
      </c>
      <c r="D4160" s="45">
        <f t="shared" ref="D4160" si="1073">D4161</f>
        <v>0</v>
      </c>
    </row>
    <row r="4161" spans="1:4" s="30" customFormat="1" x14ac:dyDescent="0.2">
      <c r="A4161" s="48">
        <v>516100</v>
      </c>
      <c r="B4161" s="49" t="s">
        <v>164</v>
      </c>
      <c r="C4161" s="58">
        <v>35000</v>
      </c>
      <c r="D4161" s="58">
        <v>0</v>
      </c>
    </row>
    <row r="4162" spans="1:4" s="55" customFormat="1" x14ac:dyDescent="0.2">
      <c r="A4162" s="46">
        <v>610000</v>
      </c>
      <c r="B4162" s="51" t="s">
        <v>173</v>
      </c>
      <c r="C4162" s="45">
        <f>0+C4163</f>
        <v>300000</v>
      </c>
      <c r="D4162" s="45">
        <f>0+D4163</f>
        <v>0</v>
      </c>
    </row>
    <row r="4163" spans="1:4" s="55" customFormat="1" x14ac:dyDescent="0.2">
      <c r="A4163" s="46">
        <v>618000</v>
      </c>
      <c r="B4163" s="51" t="s">
        <v>115</v>
      </c>
      <c r="C4163" s="45">
        <f t="shared" ref="C4163" si="1074">C4164</f>
        <v>300000</v>
      </c>
      <c r="D4163" s="45">
        <f t="shared" ref="D4163" si="1075">D4164</f>
        <v>0</v>
      </c>
    </row>
    <row r="4164" spans="1:4" s="30" customFormat="1" x14ac:dyDescent="0.2">
      <c r="A4164" s="48">
        <v>618100</v>
      </c>
      <c r="B4164" s="49" t="s">
        <v>448</v>
      </c>
      <c r="C4164" s="58">
        <v>300000</v>
      </c>
      <c r="D4164" s="58">
        <v>0</v>
      </c>
    </row>
    <row r="4165" spans="1:4" s="55" customFormat="1" x14ac:dyDescent="0.2">
      <c r="A4165" s="46">
        <v>630000</v>
      </c>
      <c r="B4165" s="51" t="s">
        <v>194</v>
      </c>
      <c r="C4165" s="45">
        <f>C4168+C4166</f>
        <v>140000</v>
      </c>
      <c r="D4165" s="45">
        <f>D4168+D4166</f>
        <v>0</v>
      </c>
    </row>
    <row r="4166" spans="1:4" s="55" customFormat="1" x14ac:dyDescent="0.2">
      <c r="A4166" s="46">
        <v>631000</v>
      </c>
      <c r="B4166" s="51" t="s">
        <v>126</v>
      </c>
      <c r="C4166" s="45">
        <f>0+C4167+0</f>
        <v>40000</v>
      </c>
      <c r="D4166" s="45">
        <f>0+D4167+0</f>
        <v>0</v>
      </c>
    </row>
    <row r="4167" spans="1:4" s="30" customFormat="1" x14ac:dyDescent="0.2">
      <c r="A4167" s="56">
        <v>631200</v>
      </c>
      <c r="B4167" s="49" t="s">
        <v>197</v>
      </c>
      <c r="C4167" s="58">
        <v>40000</v>
      </c>
      <c r="D4167" s="58">
        <v>0</v>
      </c>
    </row>
    <row r="4168" spans="1:4" s="55" customFormat="1" x14ac:dyDescent="0.2">
      <c r="A4168" s="46">
        <v>638000</v>
      </c>
      <c r="B4168" s="51" t="s">
        <v>127</v>
      </c>
      <c r="C4168" s="45">
        <f t="shared" ref="C4168" si="1076">C4169</f>
        <v>100000</v>
      </c>
      <c r="D4168" s="45">
        <f t="shared" ref="D4168" si="1077">D4169</f>
        <v>0</v>
      </c>
    </row>
    <row r="4169" spans="1:4" s="30" customFormat="1" x14ac:dyDescent="0.2">
      <c r="A4169" s="48">
        <v>638100</v>
      </c>
      <c r="B4169" s="49" t="s">
        <v>199</v>
      </c>
      <c r="C4169" s="58">
        <v>100000</v>
      </c>
      <c r="D4169" s="58">
        <v>0</v>
      </c>
    </row>
    <row r="4170" spans="1:4" s="30" customFormat="1" x14ac:dyDescent="0.2">
      <c r="A4170" s="89"/>
      <c r="B4170" s="83" t="s">
        <v>236</v>
      </c>
      <c r="C4170" s="87">
        <f>C4119+C4152+C4157+C4162+C4165</f>
        <v>25432000</v>
      </c>
      <c r="D4170" s="87">
        <f>D4119+D4152+D4157+D4162+D4165</f>
        <v>0</v>
      </c>
    </row>
    <row r="4171" spans="1:4" s="30" customFormat="1" x14ac:dyDescent="0.2">
      <c r="A4171" s="40"/>
      <c r="B4171" s="49"/>
      <c r="C4171" s="50"/>
      <c r="D4171" s="50"/>
    </row>
    <row r="4172" spans="1:4" s="30" customFormat="1" x14ac:dyDescent="0.2">
      <c r="A4172" s="43"/>
      <c r="B4172" s="44"/>
      <c r="C4172" s="50"/>
      <c r="D4172" s="50"/>
    </row>
    <row r="4173" spans="1:4" s="30" customFormat="1" x14ac:dyDescent="0.2">
      <c r="A4173" s="48" t="s">
        <v>698</v>
      </c>
      <c r="B4173" s="51"/>
      <c r="C4173" s="50"/>
      <c r="D4173" s="50"/>
    </row>
    <row r="4174" spans="1:4" s="30" customFormat="1" x14ac:dyDescent="0.2">
      <c r="A4174" s="48" t="s">
        <v>255</v>
      </c>
      <c r="B4174" s="51"/>
      <c r="C4174" s="50"/>
      <c r="D4174" s="50"/>
    </row>
    <row r="4175" spans="1:4" s="30" customFormat="1" x14ac:dyDescent="0.2">
      <c r="A4175" s="48" t="s">
        <v>382</v>
      </c>
      <c r="B4175" s="51"/>
      <c r="C4175" s="50"/>
      <c r="D4175" s="50"/>
    </row>
    <row r="4176" spans="1:4" s="30" customFormat="1" x14ac:dyDescent="0.2">
      <c r="A4176" s="48" t="s">
        <v>532</v>
      </c>
      <c r="B4176" s="51"/>
      <c r="C4176" s="50"/>
      <c r="D4176" s="50"/>
    </row>
    <row r="4177" spans="1:4" s="30" customFormat="1" x14ac:dyDescent="0.2">
      <c r="A4177" s="48"/>
      <c r="B4177" s="79"/>
      <c r="C4177" s="67"/>
      <c r="D4177" s="67"/>
    </row>
    <row r="4178" spans="1:4" s="30" customFormat="1" x14ac:dyDescent="0.2">
      <c r="A4178" s="46">
        <v>410000</v>
      </c>
      <c r="B4178" s="47" t="s">
        <v>87</v>
      </c>
      <c r="C4178" s="45">
        <f>C4179+C4184+C4197+0+0+C4199</f>
        <v>3053300</v>
      </c>
      <c r="D4178" s="45">
        <f>D4179+D4184+D4197+0+0+D4199</f>
        <v>0</v>
      </c>
    </row>
    <row r="4179" spans="1:4" s="30" customFormat="1" x14ac:dyDescent="0.2">
      <c r="A4179" s="46">
        <v>411000</v>
      </c>
      <c r="B4179" s="47" t="s">
        <v>204</v>
      </c>
      <c r="C4179" s="45">
        <f t="shared" ref="C4179" si="1078">SUM(C4180:C4183)</f>
        <v>2756000</v>
      </c>
      <c r="D4179" s="45">
        <f t="shared" ref="D4179" si="1079">SUM(D4180:D4183)</f>
        <v>0</v>
      </c>
    </row>
    <row r="4180" spans="1:4" s="30" customFormat="1" x14ac:dyDescent="0.2">
      <c r="A4180" s="48">
        <v>411100</v>
      </c>
      <c r="B4180" s="49" t="s">
        <v>88</v>
      </c>
      <c r="C4180" s="58">
        <v>2580000</v>
      </c>
      <c r="D4180" s="58">
        <v>0</v>
      </c>
    </row>
    <row r="4181" spans="1:4" s="30" customFormat="1" x14ac:dyDescent="0.2">
      <c r="A4181" s="48">
        <v>411200</v>
      </c>
      <c r="B4181" s="49" t="s">
        <v>217</v>
      </c>
      <c r="C4181" s="58">
        <v>95000</v>
      </c>
      <c r="D4181" s="58">
        <v>0</v>
      </c>
    </row>
    <row r="4182" spans="1:4" s="30" customFormat="1" ht="40.5" x14ac:dyDescent="0.2">
      <c r="A4182" s="48">
        <v>411300</v>
      </c>
      <c r="B4182" s="49" t="s">
        <v>89</v>
      </c>
      <c r="C4182" s="58">
        <v>45000</v>
      </c>
      <c r="D4182" s="58">
        <v>0</v>
      </c>
    </row>
    <row r="4183" spans="1:4" s="30" customFormat="1" x14ac:dyDescent="0.2">
      <c r="A4183" s="48">
        <v>411400</v>
      </c>
      <c r="B4183" s="49" t="s">
        <v>90</v>
      </c>
      <c r="C4183" s="58">
        <v>36000</v>
      </c>
      <c r="D4183" s="58">
        <v>0</v>
      </c>
    </row>
    <row r="4184" spans="1:4" s="30" customFormat="1" x14ac:dyDescent="0.2">
      <c r="A4184" s="46">
        <v>412000</v>
      </c>
      <c r="B4184" s="51" t="s">
        <v>209</v>
      </c>
      <c r="C4184" s="45">
        <f>SUM(C4185:C4196)</f>
        <v>275300</v>
      </c>
      <c r="D4184" s="45">
        <f>SUM(D4185:D4196)</f>
        <v>0</v>
      </c>
    </row>
    <row r="4185" spans="1:4" s="30" customFormat="1" x14ac:dyDescent="0.2">
      <c r="A4185" s="48">
        <v>412100</v>
      </c>
      <c r="B4185" s="49" t="s">
        <v>91</v>
      </c>
      <c r="C4185" s="58">
        <v>27000</v>
      </c>
      <c r="D4185" s="58">
        <v>0</v>
      </c>
    </row>
    <row r="4186" spans="1:4" s="30" customFormat="1" x14ac:dyDescent="0.2">
      <c r="A4186" s="48">
        <v>412200</v>
      </c>
      <c r="B4186" s="49" t="s">
        <v>218</v>
      </c>
      <c r="C4186" s="58">
        <v>120000</v>
      </c>
      <c r="D4186" s="58">
        <v>0</v>
      </c>
    </row>
    <row r="4187" spans="1:4" s="30" customFormat="1" x14ac:dyDescent="0.2">
      <c r="A4187" s="48">
        <v>412300</v>
      </c>
      <c r="B4187" s="49" t="s">
        <v>92</v>
      </c>
      <c r="C4187" s="58">
        <v>11000</v>
      </c>
      <c r="D4187" s="58">
        <v>0</v>
      </c>
    </row>
    <row r="4188" spans="1:4" s="30" customFormat="1" x14ac:dyDescent="0.2">
      <c r="A4188" s="48">
        <v>412400</v>
      </c>
      <c r="B4188" s="49" t="s">
        <v>93</v>
      </c>
      <c r="C4188" s="58">
        <v>1000</v>
      </c>
      <c r="D4188" s="58">
        <v>0</v>
      </c>
    </row>
    <row r="4189" spans="1:4" s="30" customFormat="1" x14ac:dyDescent="0.2">
      <c r="A4189" s="48">
        <v>412500</v>
      </c>
      <c r="B4189" s="49" t="s">
        <v>94</v>
      </c>
      <c r="C4189" s="58">
        <v>45000</v>
      </c>
      <c r="D4189" s="58">
        <v>0</v>
      </c>
    </row>
    <row r="4190" spans="1:4" s="30" customFormat="1" x14ac:dyDescent="0.2">
      <c r="A4190" s="48">
        <v>412600</v>
      </c>
      <c r="B4190" s="49" t="s">
        <v>219</v>
      </c>
      <c r="C4190" s="58">
        <v>24000</v>
      </c>
      <c r="D4190" s="58">
        <v>0</v>
      </c>
    </row>
    <row r="4191" spans="1:4" s="30" customFormat="1" x14ac:dyDescent="0.2">
      <c r="A4191" s="48">
        <v>412700</v>
      </c>
      <c r="B4191" s="49" t="s">
        <v>206</v>
      </c>
      <c r="C4191" s="58">
        <v>38000</v>
      </c>
      <c r="D4191" s="58">
        <v>0</v>
      </c>
    </row>
    <row r="4192" spans="1:4" s="30" customFormat="1" x14ac:dyDescent="0.2">
      <c r="A4192" s="48">
        <v>412900</v>
      </c>
      <c r="B4192" s="53" t="s">
        <v>533</v>
      </c>
      <c r="C4192" s="58">
        <v>600</v>
      </c>
      <c r="D4192" s="58">
        <v>0</v>
      </c>
    </row>
    <row r="4193" spans="1:4" s="30" customFormat="1" x14ac:dyDescent="0.2">
      <c r="A4193" s="48">
        <v>412900</v>
      </c>
      <c r="B4193" s="53" t="s">
        <v>301</v>
      </c>
      <c r="C4193" s="58">
        <v>2100</v>
      </c>
      <c r="D4193" s="58">
        <v>0</v>
      </c>
    </row>
    <row r="4194" spans="1:4" s="30" customFormat="1" x14ac:dyDescent="0.2">
      <c r="A4194" s="48">
        <v>412900</v>
      </c>
      <c r="B4194" s="53" t="s">
        <v>320</v>
      </c>
      <c r="C4194" s="58">
        <v>1300</v>
      </c>
      <c r="D4194" s="58">
        <v>0</v>
      </c>
    </row>
    <row r="4195" spans="1:4" s="30" customFormat="1" x14ac:dyDescent="0.2">
      <c r="A4195" s="56">
        <v>412900</v>
      </c>
      <c r="B4195" s="53" t="s">
        <v>321</v>
      </c>
      <c r="C4195" s="58">
        <v>5300</v>
      </c>
      <c r="D4195" s="58">
        <v>0</v>
      </c>
    </row>
    <row r="4196" spans="1:4" s="30" customFormat="1" x14ac:dyDescent="0.2">
      <c r="A4196" s="48">
        <v>412900</v>
      </c>
      <c r="B4196" s="53" t="s">
        <v>303</v>
      </c>
      <c r="C4196" s="58">
        <v>0</v>
      </c>
      <c r="D4196" s="58">
        <v>0</v>
      </c>
    </row>
    <row r="4197" spans="1:4" s="55" customFormat="1" x14ac:dyDescent="0.2">
      <c r="A4197" s="46">
        <v>413000</v>
      </c>
      <c r="B4197" s="51" t="s">
        <v>210</v>
      </c>
      <c r="C4197" s="45">
        <f t="shared" ref="C4197" si="1080">C4198</f>
        <v>1000</v>
      </c>
      <c r="D4197" s="45">
        <f t="shared" ref="D4197" si="1081">D4198</f>
        <v>0</v>
      </c>
    </row>
    <row r="4198" spans="1:4" s="30" customFormat="1" x14ac:dyDescent="0.2">
      <c r="A4198" s="48">
        <v>413900</v>
      </c>
      <c r="B4198" s="49" t="s">
        <v>99</v>
      </c>
      <c r="C4198" s="58">
        <v>1000</v>
      </c>
      <c r="D4198" s="58">
        <v>0</v>
      </c>
    </row>
    <row r="4199" spans="1:4" s="55" customFormat="1" x14ac:dyDescent="0.2">
      <c r="A4199" s="46">
        <v>415000</v>
      </c>
      <c r="B4199" s="51" t="s">
        <v>50</v>
      </c>
      <c r="C4199" s="45">
        <f t="shared" ref="C4199" si="1082">+C4201+C4200</f>
        <v>21000</v>
      </c>
      <c r="D4199" s="45">
        <f t="shared" ref="D4199" si="1083">+D4201+D4200</f>
        <v>0</v>
      </c>
    </row>
    <row r="4200" spans="1:4" s="30" customFormat="1" x14ac:dyDescent="0.2">
      <c r="A4200" s="48">
        <v>415100</v>
      </c>
      <c r="B4200" s="49" t="s">
        <v>279</v>
      </c>
      <c r="C4200" s="58">
        <v>20000</v>
      </c>
      <c r="D4200" s="58">
        <v>0</v>
      </c>
    </row>
    <row r="4201" spans="1:4" s="30" customFormat="1" x14ac:dyDescent="0.2">
      <c r="A4201" s="48">
        <v>415200</v>
      </c>
      <c r="B4201" s="49" t="s">
        <v>282</v>
      </c>
      <c r="C4201" s="58">
        <v>1000</v>
      </c>
      <c r="D4201" s="58">
        <v>0</v>
      </c>
    </row>
    <row r="4202" spans="1:4" s="30" customFormat="1" x14ac:dyDescent="0.2">
      <c r="A4202" s="46">
        <v>510000</v>
      </c>
      <c r="B4202" s="51" t="s">
        <v>153</v>
      </c>
      <c r="C4202" s="45">
        <f>C4208+C4203+C4206+0</f>
        <v>41000</v>
      </c>
      <c r="D4202" s="45">
        <f>D4208+D4203+D4206+0</f>
        <v>0</v>
      </c>
    </row>
    <row r="4203" spans="1:4" s="55" customFormat="1" x14ac:dyDescent="0.2">
      <c r="A4203" s="46">
        <v>511000</v>
      </c>
      <c r="B4203" s="51" t="s">
        <v>154</v>
      </c>
      <c r="C4203" s="45">
        <f>SUM(C4204:C4205)</f>
        <v>30000</v>
      </c>
      <c r="D4203" s="45">
        <f>SUM(D4204:D4205)</f>
        <v>0</v>
      </c>
    </row>
    <row r="4204" spans="1:4" s="30" customFormat="1" x14ac:dyDescent="0.2">
      <c r="A4204" s="48">
        <v>511300</v>
      </c>
      <c r="B4204" s="49" t="s">
        <v>157</v>
      </c>
      <c r="C4204" s="58">
        <v>20000</v>
      </c>
      <c r="D4204" s="58">
        <v>0</v>
      </c>
    </row>
    <row r="4205" spans="1:4" s="30" customFormat="1" x14ac:dyDescent="0.2">
      <c r="A4205" s="56">
        <v>511400</v>
      </c>
      <c r="B4205" s="49" t="s">
        <v>158</v>
      </c>
      <c r="C4205" s="58">
        <v>10000</v>
      </c>
      <c r="D4205" s="58">
        <v>0</v>
      </c>
    </row>
    <row r="4206" spans="1:4" s="55" customFormat="1" x14ac:dyDescent="0.2">
      <c r="A4206" s="46">
        <v>513000</v>
      </c>
      <c r="B4206" s="51" t="s">
        <v>162</v>
      </c>
      <c r="C4206" s="45">
        <f t="shared" ref="C4206" si="1084">C4207</f>
        <v>6000</v>
      </c>
      <c r="D4206" s="45">
        <f t="shared" ref="D4206" si="1085">D4207</f>
        <v>0</v>
      </c>
    </row>
    <row r="4207" spans="1:4" s="30" customFormat="1" x14ac:dyDescent="0.2">
      <c r="A4207" s="48">
        <v>513700</v>
      </c>
      <c r="B4207" s="49" t="s">
        <v>163</v>
      </c>
      <c r="C4207" s="58">
        <v>6000</v>
      </c>
      <c r="D4207" s="58">
        <v>0</v>
      </c>
    </row>
    <row r="4208" spans="1:4" s="30" customFormat="1" x14ac:dyDescent="0.2">
      <c r="A4208" s="46">
        <v>516000</v>
      </c>
      <c r="B4208" s="51" t="s">
        <v>164</v>
      </c>
      <c r="C4208" s="45">
        <f t="shared" ref="C4208" si="1086">C4209</f>
        <v>5000</v>
      </c>
      <c r="D4208" s="45">
        <f t="shared" ref="D4208" si="1087">D4209</f>
        <v>0</v>
      </c>
    </row>
    <row r="4209" spans="1:4" s="30" customFormat="1" x14ac:dyDescent="0.2">
      <c r="A4209" s="48">
        <v>516100</v>
      </c>
      <c r="B4209" s="49" t="s">
        <v>164</v>
      </c>
      <c r="C4209" s="58">
        <v>5000</v>
      </c>
      <c r="D4209" s="58">
        <v>0</v>
      </c>
    </row>
    <row r="4210" spans="1:4" s="55" customFormat="1" x14ac:dyDescent="0.2">
      <c r="A4210" s="46">
        <v>630000</v>
      </c>
      <c r="B4210" s="51" t="s">
        <v>194</v>
      </c>
      <c r="C4210" s="45">
        <f>C4211+0</f>
        <v>45000</v>
      </c>
      <c r="D4210" s="45">
        <f>D4211+0</f>
        <v>0</v>
      </c>
    </row>
    <row r="4211" spans="1:4" s="55" customFormat="1" x14ac:dyDescent="0.2">
      <c r="A4211" s="46">
        <v>638000</v>
      </c>
      <c r="B4211" s="51" t="s">
        <v>127</v>
      </c>
      <c r="C4211" s="45">
        <f t="shared" ref="C4211" si="1088">C4212</f>
        <v>45000</v>
      </c>
      <c r="D4211" s="45">
        <f t="shared" ref="D4211" si="1089">D4212</f>
        <v>0</v>
      </c>
    </row>
    <row r="4212" spans="1:4" s="30" customFormat="1" x14ac:dyDescent="0.2">
      <c r="A4212" s="48">
        <v>638100</v>
      </c>
      <c r="B4212" s="49" t="s">
        <v>199</v>
      </c>
      <c r="C4212" s="58">
        <v>45000</v>
      </c>
      <c r="D4212" s="58">
        <v>0</v>
      </c>
    </row>
    <row r="4213" spans="1:4" s="30" customFormat="1" x14ac:dyDescent="0.2">
      <c r="A4213" s="89"/>
      <c r="B4213" s="83" t="s">
        <v>236</v>
      </c>
      <c r="C4213" s="87">
        <f>C4178+C4202+C4210+0</f>
        <v>3139300</v>
      </c>
      <c r="D4213" s="87">
        <f>D4178+D4202+D4210+0</f>
        <v>0</v>
      </c>
    </row>
    <row r="4214" spans="1:4" s="30" customFormat="1" x14ac:dyDescent="0.2">
      <c r="A4214" s="48"/>
      <c r="B4214" s="49"/>
      <c r="C4214" s="50"/>
      <c r="D4214" s="50"/>
    </row>
    <row r="4215" spans="1:4" s="30" customFormat="1" x14ac:dyDescent="0.2">
      <c r="A4215" s="43"/>
      <c r="B4215" s="44"/>
      <c r="C4215" s="50"/>
      <c r="D4215" s="50"/>
    </row>
    <row r="4216" spans="1:4" s="30" customFormat="1" x14ac:dyDescent="0.2">
      <c r="A4216" s="48" t="s">
        <v>699</v>
      </c>
      <c r="B4216" s="51"/>
      <c r="C4216" s="50"/>
      <c r="D4216" s="50"/>
    </row>
    <row r="4217" spans="1:4" s="30" customFormat="1" x14ac:dyDescent="0.2">
      <c r="A4217" s="48" t="s">
        <v>255</v>
      </c>
      <c r="B4217" s="51"/>
      <c r="C4217" s="50"/>
      <c r="D4217" s="50"/>
    </row>
    <row r="4218" spans="1:4" s="30" customFormat="1" x14ac:dyDescent="0.2">
      <c r="A4218" s="48" t="s">
        <v>386</v>
      </c>
      <c r="B4218" s="51"/>
      <c r="C4218" s="50"/>
      <c r="D4218" s="50"/>
    </row>
    <row r="4219" spans="1:4" s="30" customFormat="1" x14ac:dyDescent="0.2">
      <c r="A4219" s="48" t="s">
        <v>532</v>
      </c>
      <c r="B4219" s="51"/>
      <c r="C4219" s="50"/>
      <c r="D4219" s="50"/>
    </row>
    <row r="4220" spans="1:4" s="30" customFormat="1" x14ac:dyDescent="0.2">
      <c r="A4220" s="48"/>
      <c r="B4220" s="79"/>
      <c r="C4220" s="67"/>
      <c r="D4220" s="67"/>
    </row>
    <row r="4221" spans="1:4" s="30" customFormat="1" x14ac:dyDescent="0.2">
      <c r="A4221" s="46">
        <v>410000</v>
      </c>
      <c r="B4221" s="47" t="s">
        <v>87</v>
      </c>
      <c r="C4221" s="45">
        <f>C4222+C4227+C4240+0+0</f>
        <v>176282700</v>
      </c>
      <c r="D4221" s="45">
        <f>D4222+D4227+D4240+0+0</f>
        <v>0</v>
      </c>
    </row>
    <row r="4222" spans="1:4" s="30" customFormat="1" x14ac:dyDescent="0.2">
      <c r="A4222" s="46">
        <v>411000</v>
      </c>
      <c r="B4222" s="47" t="s">
        <v>204</v>
      </c>
      <c r="C4222" s="45">
        <f>SUM(C4223:C4226)</f>
        <v>1577000</v>
      </c>
      <c r="D4222" s="45">
        <f t="shared" ref="D4222" si="1090">SUM(D4223:D4226)</f>
        <v>0</v>
      </c>
    </row>
    <row r="4223" spans="1:4" s="30" customFormat="1" x14ac:dyDescent="0.2">
      <c r="A4223" s="48">
        <v>411100</v>
      </c>
      <c r="B4223" s="49" t="s">
        <v>88</v>
      </c>
      <c r="C4223" s="58">
        <v>1480000</v>
      </c>
      <c r="D4223" s="58">
        <v>0</v>
      </c>
    </row>
    <row r="4224" spans="1:4" s="30" customFormat="1" x14ac:dyDescent="0.2">
      <c r="A4224" s="48">
        <v>411200</v>
      </c>
      <c r="B4224" s="49" t="s">
        <v>217</v>
      </c>
      <c r="C4224" s="58">
        <v>50000</v>
      </c>
      <c r="D4224" s="58">
        <v>0</v>
      </c>
    </row>
    <row r="4225" spans="1:4" s="30" customFormat="1" ht="40.5" x14ac:dyDescent="0.2">
      <c r="A4225" s="48">
        <v>411300</v>
      </c>
      <c r="B4225" s="49" t="s">
        <v>89</v>
      </c>
      <c r="C4225" s="58">
        <v>30000</v>
      </c>
      <c r="D4225" s="58">
        <v>0</v>
      </c>
    </row>
    <row r="4226" spans="1:4" s="30" customFormat="1" x14ac:dyDescent="0.2">
      <c r="A4226" s="48">
        <v>411400</v>
      </c>
      <c r="B4226" s="49" t="s">
        <v>90</v>
      </c>
      <c r="C4226" s="58">
        <v>17000</v>
      </c>
      <c r="D4226" s="58">
        <v>0</v>
      </c>
    </row>
    <row r="4227" spans="1:4" s="30" customFormat="1" x14ac:dyDescent="0.2">
      <c r="A4227" s="46">
        <v>412000</v>
      </c>
      <c r="B4227" s="51" t="s">
        <v>209</v>
      </c>
      <c r="C4227" s="45">
        <f t="shared" ref="C4227" si="1091">SUM(C4228:C4239)</f>
        <v>205700</v>
      </c>
      <c r="D4227" s="45">
        <f t="shared" ref="D4227" si="1092">SUM(D4228:D4239)</f>
        <v>0</v>
      </c>
    </row>
    <row r="4228" spans="1:4" s="30" customFormat="1" x14ac:dyDescent="0.2">
      <c r="A4228" s="48">
        <v>412100</v>
      </c>
      <c r="B4228" s="49" t="s">
        <v>91</v>
      </c>
      <c r="C4228" s="58">
        <v>17000</v>
      </c>
      <c r="D4228" s="58">
        <v>0</v>
      </c>
    </row>
    <row r="4229" spans="1:4" s="30" customFormat="1" x14ac:dyDescent="0.2">
      <c r="A4229" s="48">
        <v>412200</v>
      </c>
      <c r="B4229" s="49" t="s">
        <v>218</v>
      </c>
      <c r="C4229" s="58">
        <v>100000</v>
      </c>
      <c r="D4229" s="58">
        <v>0</v>
      </c>
    </row>
    <row r="4230" spans="1:4" s="30" customFormat="1" x14ac:dyDescent="0.2">
      <c r="A4230" s="48">
        <v>412300</v>
      </c>
      <c r="B4230" s="49" t="s">
        <v>92</v>
      </c>
      <c r="C4230" s="58">
        <v>25000</v>
      </c>
      <c r="D4230" s="58">
        <v>0</v>
      </c>
    </row>
    <row r="4231" spans="1:4" s="30" customFormat="1" x14ac:dyDescent="0.2">
      <c r="A4231" s="48">
        <v>412500</v>
      </c>
      <c r="B4231" s="49" t="s">
        <v>94</v>
      </c>
      <c r="C4231" s="58">
        <v>10000</v>
      </c>
      <c r="D4231" s="58">
        <v>0</v>
      </c>
    </row>
    <row r="4232" spans="1:4" s="30" customFormat="1" x14ac:dyDescent="0.2">
      <c r="A4232" s="48">
        <v>412600</v>
      </c>
      <c r="B4232" s="49" t="s">
        <v>219</v>
      </c>
      <c r="C4232" s="58">
        <v>34000</v>
      </c>
      <c r="D4232" s="58">
        <v>0</v>
      </c>
    </row>
    <row r="4233" spans="1:4" s="30" customFormat="1" x14ac:dyDescent="0.2">
      <c r="A4233" s="48">
        <v>412700</v>
      </c>
      <c r="B4233" s="49" t="s">
        <v>206</v>
      </c>
      <c r="C4233" s="58">
        <v>10000</v>
      </c>
      <c r="D4233" s="58">
        <v>0</v>
      </c>
    </row>
    <row r="4234" spans="1:4" s="30" customFormat="1" x14ac:dyDescent="0.2">
      <c r="A4234" s="48">
        <v>412900</v>
      </c>
      <c r="B4234" s="53" t="s">
        <v>533</v>
      </c>
      <c r="C4234" s="58">
        <v>900</v>
      </c>
      <c r="D4234" s="58">
        <v>0</v>
      </c>
    </row>
    <row r="4235" spans="1:4" s="30" customFormat="1" x14ac:dyDescent="0.2">
      <c r="A4235" s="48">
        <v>412900</v>
      </c>
      <c r="B4235" s="53" t="s">
        <v>301</v>
      </c>
      <c r="C4235" s="58">
        <v>3000</v>
      </c>
      <c r="D4235" s="58">
        <v>0</v>
      </c>
    </row>
    <row r="4236" spans="1:4" s="30" customFormat="1" x14ac:dyDescent="0.2">
      <c r="A4236" s="48">
        <v>412900</v>
      </c>
      <c r="B4236" s="53" t="s">
        <v>319</v>
      </c>
      <c r="C4236" s="58">
        <v>1799.9999999999995</v>
      </c>
      <c r="D4236" s="58">
        <v>0</v>
      </c>
    </row>
    <row r="4237" spans="1:4" s="30" customFormat="1" x14ac:dyDescent="0.2">
      <c r="A4237" s="48">
        <v>412900</v>
      </c>
      <c r="B4237" s="53" t="s">
        <v>320</v>
      </c>
      <c r="C4237" s="58">
        <v>800</v>
      </c>
      <c r="D4237" s="58">
        <v>0</v>
      </c>
    </row>
    <row r="4238" spans="1:4" s="30" customFormat="1" x14ac:dyDescent="0.2">
      <c r="A4238" s="48">
        <v>412900</v>
      </c>
      <c r="B4238" s="53" t="s">
        <v>321</v>
      </c>
      <c r="C4238" s="58">
        <v>2999.9999999999995</v>
      </c>
      <c r="D4238" s="58">
        <v>0</v>
      </c>
    </row>
    <row r="4239" spans="1:4" s="30" customFormat="1" x14ac:dyDescent="0.2">
      <c r="A4239" s="48">
        <v>412900</v>
      </c>
      <c r="B4239" s="49" t="s">
        <v>303</v>
      </c>
      <c r="C4239" s="58">
        <v>200</v>
      </c>
      <c r="D4239" s="58">
        <v>0</v>
      </c>
    </row>
    <row r="4240" spans="1:4" s="55" customFormat="1" x14ac:dyDescent="0.2">
      <c r="A4240" s="46">
        <v>414000</v>
      </c>
      <c r="B4240" s="51" t="s">
        <v>104</v>
      </c>
      <c r="C4240" s="45">
        <f t="shared" ref="C4240" si="1093">SUM(C4241:C4241)</f>
        <v>174500000</v>
      </c>
      <c r="D4240" s="45">
        <f t="shared" ref="D4240" si="1094">SUM(D4241:D4241)</f>
        <v>0</v>
      </c>
    </row>
    <row r="4241" spans="1:4" s="30" customFormat="1" x14ac:dyDescent="0.2">
      <c r="A4241" s="48">
        <v>414100</v>
      </c>
      <c r="B4241" s="49" t="s">
        <v>449</v>
      </c>
      <c r="C4241" s="58">
        <v>174500000</v>
      </c>
      <c r="D4241" s="58">
        <v>0</v>
      </c>
    </row>
    <row r="4242" spans="1:4" s="30" customFormat="1" x14ac:dyDescent="0.2">
      <c r="A4242" s="46">
        <v>510000</v>
      </c>
      <c r="B4242" s="51" t="s">
        <v>153</v>
      </c>
      <c r="C4242" s="45">
        <f t="shared" ref="C4242" si="1095">C4243+C4245</f>
        <v>5000</v>
      </c>
      <c r="D4242" s="45">
        <f t="shared" ref="D4242" si="1096">D4243+D4245</f>
        <v>0</v>
      </c>
    </row>
    <row r="4243" spans="1:4" s="30" customFormat="1" x14ac:dyDescent="0.2">
      <c r="A4243" s="46">
        <v>511000</v>
      </c>
      <c r="B4243" s="51" t="s">
        <v>154</v>
      </c>
      <c r="C4243" s="45">
        <f t="shared" ref="C4243" si="1097">SUM(C4244:C4244)</f>
        <v>3000</v>
      </c>
      <c r="D4243" s="45">
        <f t="shared" ref="D4243" si="1098">SUM(D4244:D4244)</f>
        <v>0</v>
      </c>
    </row>
    <row r="4244" spans="1:4" s="30" customFormat="1" x14ac:dyDescent="0.2">
      <c r="A4244" s="48">
        <v>511300</v>
      </c>
      <c r="B4244" s="49" t="s">
        <v>157</v>
      </c>
      <c r="C4244" s="58">
        <v>3000</v>
      </c>
      <c r="D4244" s="58">
        <v>0</v>
      </c>
    </row>
    <row r="4245" spans="1:4" s="55" customFormat="1" x14ac:dyDescent="0.2">
      <c r="A4245" s="46">
        <v>516000</v>
      </c>
      <c r="B4245" s="51" t="s">
        <v>164</v>
      </c>
      <c r="C4245" s="45">
        <f t="shared" ref="C4245" si="1099">C4246</f>
        <v>2000</v>
      </c>
      <c r="D4245" s="45">
        <f t="shared" ref="D4245" si="1100">D4246</f>
        <v>0</v>
      </c>
    </row>
    <row r="4246" spans="1:4" s="30" customFormat="1" x14ac:dyDescent="0.2">
      <c r="A4246" s="48">
        <v>516100</v>
      </c>
      <c r="B4246" s="49" t="s">
        <v>164</v>
      </c>
      <c r="C4246" s="58">
        <v>2000</v>
      </c>
      <c r="D4246" s="58">
        <v>0</v>
      </c>
    </row>
    <row r="4247" spans="1:4" s="55" customFormat="1" x14ac:dyDescent="0.2">
      <c r="A4247" s="46">
        <v>630000</v>
      </c>
      <c r="B4247" s="51" t="s">
        <v>194</v>
      </c>
      <c r="C4247" s="45">
        <f t="shared" ref="C4247:C4248" si="1101">C4248</f>
        <v>50000</v>
      </c>
      <c r="D4247" s="45">
        <f t="shared" ref="D4247:D4248" si="1102">D4248</f>
        <v>0</v>
      </c>
    </row>
    <row r="4248" spans="1:4" s="55" customFormat="1" x14ac:dyDescent="0.2">
      <c r="A4248" s="46">
        <v>638000</v>
      </c>
      <c r="B4248" s="51" t="s">
        <v>127</v>
      </c>
      <c r="C4248" s="45">
        <f t="shared" si="1101"/>
        <v>50000</v>
      </c>
      <c r="D4248" s="45">
        <f t="shared" si="1102"/>
        <v>0</v>
      </c>
    </row>
    <row r="4249" spans="1:4" s="30" customFormat="1" x14ac:dyDescent="0.2">
      <c r="A4249" s="48">
        <v>638100</v>
      </c>
      <c r="B4249" s="49" t="s">
        <v>199</v>
      </c>
      <c r="C4249" s="58">
        <v>50000</v>
      </c>
      <c r="D4249" s="58">
        <v>0</v>
      </c>
    </row>
    <row r="4250" spans="1:4" s="30" customFormat="1" x14ac:dyDescent="0.2">
      <c r="A4250" s="89"/>
      <c r="B4250" s="83" t="s">
        <v>236</v>
      </c>
      <c r="C4250" s="87">
        <f>C4221+C4242+C4247+0</f>
        <v>176337700</v>
      </c>
      <c r="D4250" s="87">
        <f>D4221+D4242+D4247+0</f>
        <v>0</v>
      </c>
    </row>
    <row r="4251" spans="1:4" s="30" customFormat="1" x14ac:dyDescent="0.2">
      <c r="A4251" s="66"/>
      <c r="B4251" s="44"/>
      <c r="C4251" s="50"/>
      <c r="D4251" s="50"/>
    </row>
    <row r="4252" spans="1:4" s="30" customFormat="1" x14ac:dyDescent="0.2">
      <c r="A4252" s="43"/>
      <c r="B4252" s="44"/>
      <c r="C4252" s="50"/>
      <c r="D4252" s="50"/>
    </row>
    <row r="4253" spans="1:4" s="30" customFormat="1" x14ac:dyDescent="0.2">
      <c r="A4253" s="48" t="s">
        <v>700</v>
      </c>
      <c r="B4253" s="51"/>
      <c r="C4253" s="50"/>
      <c r="D4253" s="50"/>
    </row>
    <row r="4254" spans="1:4" s="30" customFormat="1" x14ac:dyDescent="0.2">
      <c r="A4254" s="48" t="s">
        <v>256</v>
      </c>
      <c r="B4254" s="51"/>
      <c r="C4254" s="50"/>
      <c r="D4254" s="50"/>
    </row>
    <row r="4255" spans="1:4" s="30" customFormat="1" x14ac:dyDescent="0.2">
      <c r="A4255" s="48" t="s">
        <v>382</v>
      </c>
      <c r="B4255" s="51"/>
      <c r="C4255" s="50"/>
      <c r="D4255" s="50"/>
    </row>
    <row r="4256" spans="1:4" s="30" customFormat="1" x14ac:dyDescent="0.2">
      <c r="A4256" s="48" t="s">
        <v>532</v>
      </c>
      <c r="B4256" s="51"/>
      <c r="C4256" s="50"/>
      <c r="D4256" s="50"/>
    </row>
    <row r="4257" spans="1:4" s="30" customFormat="1" x14ac:dyDescent="0.2">
      <c r="A4257" s="48"/>
      <c r="B4257" s="79"/>
      <c r="C4257" s="67"/>
      <c r="D4257" s="67"/>
    </row>
    <row r="4258" spans="1:4" s="30" customFormat="1" x14ac:dyDescent="0.2">
      <c r="A4258" s="46">
        <v>410000</v>
      </c>
      <c r="B4258" s="47" t="s">
        <v>87</v>
      </c>
      <c r="C4258" s="45">
        <f>C4259+C4264+C4276+C4280+0</f>
        <v>15372300</v>
      </c>
      <c r="D4258" s="45">
        <f>D4259+D4264+D4276+D4280+0</f>
        <v>0</v>
      </c>
    </row>
    <row r="4259" spans="1:4" s="30" customFormat="1" x14ac:dyDescent="0.2">
      <c r="A4259" s="46">
        <v>411000</v>
      </c>
      <c r="B4259" s="47" t="s">
        <v>204</v>
      </c>
      <c r="C4259" s="45">
        <f t="shared" ref="C4259" si="1103">SUM(C4260:C4263)</f>
        <v>1858000</v>
      </c>
      <c r="D4259" s="45">
        <f t="shared" ref="D4259" si="1104">SUM(D4260:D4263)</f>
        <v>0</v>
      </c>
    </row>
    <row r="4260" spans="1:4" s="30" customFormat="1" x14ac:dyDescent="0.2">
      <c r="A4260" s="48">
        <v>411100</v>
      </c>
      <c r="B4260" s="49" t="s">
        <v>88</v>
      </c>
      <c r="C4260" s="58">
        <v>1753000</v>
      </c>
      <c r="D4260" s="58">
        <v>0</v>
      </c>
    </row>
    <row r="4261" spans="1:4" s="30" customFormat="1" x14ac:dyDescent="0.2">
      <c r="A4261" s="48">
        <v>411200</v>
      </c>
      <c r="B4261" s="49" t="s">
        <v>217</v>
      </c>
      <c r="C4261" s="58">
        <v>55000</v>
      </c>
      <c r="D4261" s="58">
        <v>0</v>
      </c>
    </row>
    <row r="4262" spans="1:4" s="30" customFormat="1" ht="40.5" x14ac:dyDescent="0.2">
      <c r="A4262" s="48">
        <v>411300</v>
      </c>
      <c r="B4262" s="49" t="s">
        <v>89</v>
      </c>
      <c r="C4262" s="58">
        <v>40000</v>
      </c>
      <c r="D4262" s="58">
        <v>0</v>
      </c>
    </row>
    <row r="4263" spans="1:4" s="30" customFormat="1" x14ac:dyDescent="0.2">
      <c r="A4263" s="48">
        <v>411400</v>
      </c>
      <c r="B4263" s="49" t="s">
        <v>90</v>
      </c>
      <c r="C4263" s="58">
        <v>10000</v>
      </c>
      <c r="D4263" s="58">
        <v>0</v>
      </c>
    </row>
    <row r="4264" spans="1:4" s="30" customFormat="1" x14ac:dyDescent="0.2">
      <c r="A4264" s="46">
        <v>412000</v>
      </c>
      <c r="B4264" s="51" t="s">
        <v>209</v>
      </c>
      <c r="C4264" s="45">
        <f>SUM(C4265:C4275)</f>
        <v>244300</v>
      </c>
      <c r="D4264" s="45">
        <f>SUM(D4265:D4275)</f>
        <v>0</v>
      </c>
    </row>
    <row r="4265" spans="1:4" s="30" customFormat="1" x14ac:dyDescent="0.2">
      <c r="A4265" s="48">
        <v>412100</v>
      </c>
      <c r="B4265" s="49" t="s">
        <v>91</v>
      </c>
      <c r="C4265" s="58">
        <v>8000</v>
      </c>
      <c r="D4265" s="58">
        <v>0</v>
      </c>
    </row>
    <row r="4266" spans="1:4" s="30" customFormat="1" x14ac:dyDescent="0.2">
      <c r="A4266" s="48">
        <v>412200</v>
      </c>
      <c r="B4266" s="49" t="s">
        <v>218</v>
      </c>
      <c r="C4266" s="58">
        <v>16200</v>
      </c>
      <c r="D4266" s="58">
        <v>0</v>
      </c>
    </row>
    <row r="4267" spans="1:4" s="30" customFormat="1" x14ac:dyDescent="0.2">
      <c r="A4267" s="48">
        <v>412300</v>
      </c>
      <c r="B4267" s="49" t="s">
        <v>92</v>
      </c>
      <c r="C4267" s="58">
        <v>17000</v>
      </c>
      <c r="D4267" s="58">
        <v>0</v>
      </c>
    </row>
    <row r="4268" spans="1:4" s="30" customFormat="1" x14ac:dyDescent="0.2">
      <c r="A4268" s="48">
        <v>412500</v>
      </c>
      <c r="B4268" s="49" t="s">
        <v>94</v>
      </c>
      <c r="C4268" s="58">
        <v>20000</v>
      </c>
      <c r="D4268" s="58">
        <v>0</v>
      </c>
    </row>
    <row r="4269" spans="1:4" s="30" customFormat="1" x14ac:dyDescent="0.2">
      <c r="A4269" s="48">
        <v>412600</v>
      </c>
      <c r="B4269" s="49" t="s">
        <v>219</v>
      </c>
      <c r="C4269" s="58">
        <v>60000</v>
      </c>
      <c r="D4269" s="58">
        <v>0</v>
      </c>
    </row>
    <row r="4270" spans="1:4" s="30" customFormat="1" x14ac:dyDescent="0.2">
      <c r="A4270" s="48">
        <v>412700</v>
      </c>
      <c r="B4270" s="49" t="s">
        <v>206</v>
      </c>
      <c r="C4270" s="58">
        <v>33900</v>
      </c>
      <c r="D4270" s="58">
        <v>0</v>
      </c>
    </row>
    <row r="4271" spans="1:4" s="30" customFormat="1" x14ac:dyDescent="0.2">
      <c r="A4271" s="48">
        <v>412900</v>
      </c>
      <c r="B4271" s="53" t="s">
        <v>533</v>
      </c>
      <c r="C4271" s="58">
        <v>3000</v>
      </c>
      <c r="D4271" s="58">
        <v>0</v>
      </c>
    </row>
    <row r="4272" spans="1:4" s="30" customFormat="1" x14ac:dyDescent="0.2">
      <c r="A4272" s="48">
        <v>412900</v>
      </c>
      <c r="B4272" s="53" t="s">
        <v>301</v>
      </c>
      <c r="C4272" s="58">
        <v>76500</v>
      </c>
      <c r="D4272" s="58">
        <v>0</v>
      </c>
    </row>
    <row r="4273" spans="1:4" s="30" customFormat="1" x14ac:dyDescent="0.2">
      <c r="A4273" s="48">
        <v>412900</v>
      </c>
      <c r="B4273" s="53" t="s">
        <v>319</v>
      </c>
      <c r="C4273" s="58">
        <v>4000</v>
      </c>
      <c r="D4273" s="58">
        <v>0</v>
      </c>
    </row>
    <row r="4274" spans="1:4" s="30" customFormat="1" x14ac:dyDescent="0.2">
      <c r="A4274" s="48">
        <v>412900</v>
      </c>
      <c r="B4274" s="53" t="s">
        <v>320</v>
      </c>
      <c r="C4274" s="58">
        <v>2000</v>
      </c>
      <c r="D4274" s="58">
        <v>0</v>
      </c>
    </row>
    <row r="4275" spans="1:4" s="30" customFormat="1" x14ac:dyDescent="0.2">
      <c r="A4275" s="48">
        <v>412900</v>
      </c>
      <c r="B4275" s="49" t="s">
        <v>321</v>
      </c>
      <c r="C4275" s="58">
        <v>3700</v>
      </c>
      <c r="D4275" s="58">
        <v>0</v>
      </c>
    </row>
    <row r="4276" spans="1:4" s="30" customFormat="1" x14ac:dyDescent="0.2">
      <c r="A4276" s="46">
        <v>414000</v>
      </c>
      <c r="B4276" s="51" t="s">
        <v>104</v>
      </c>
      <c r="C4276" s="45">
        <f>SUM(C4277:C4279)</f>
        <v>13000000</v>
      </c>
      <c r="D4276" s="45">
        <f>SUM(D4277:D4279)</f>
        <v>0</v>
      </c>
    </row>
    <row r="4277" spans="1:4" s="30" customFormat="1" x14ac:dyDescent="0.2">
      <c r="A4277" s="56">
        <v>414100</v>
      </c>
      <c r="B4277" s="49" t="s">
        <v>450</v>
      </c>
      <c r="C4277" s="58">
        <v>10000000</v>
      </c>
      <c r="D4277" s="58">
        <v>0</v>
      </c>
    </row>
    <row r="4278" spans="1:4" s="30" customFormat="1" x14ac:dyDescent="0.2">
      <c r="A4278" s="56">
        <v>414100</v>
      </c>
      <c r="B4278" s="49" t="s">
        <v>451</v>
      </c>
      <c r="C4278" s="58">
        <v>2000000</v>
      </c>
      <c r="D4278" s="58">
        <v>0</v>
      </c>
    </row>
    <row r="4279" spans="1:4" s="30" customFormat="1" x14ac:dyDescent="0.2">
      <c r="A4279" s="56">
        <v>414100</v>
      </c>
      <c r="B4279" s="49" t="s">
        <v>701</v>
      </c>
      <c r="C4279" s="58">
        <v>1000000</v>
      </c>
      <c r="D4279" s="58">
        <v>0</v>
      </c>
    </row>
    <row r="4280" spans="1:4" s="86" customFormat="1" x14ac:dyDescent="0.2">
      <c r="A4280" s="46">
        <v>415000</v>
      </c>
      <c r="B4280" s="51" t="s">
        <v>50</v>
      </c>
      <c r="C4280" s="45">
        <f>SUM(C4281:C4282)</f>
        <v>270000</v>
      </c>
      <c r="D4280" s="45">
        <f>SUM(D4281:D4282)</f>
        <v>0</v>
      </c>
    </row>
    <row r="4281" spans="1:4" s="30" customFormat="1" x14ac:dyDescent="0.2">
      <c r="A4281" s="56">
        <v>415200</v>
      </c>
      <c r="B4281" s="49" t="s">
        <v>272</v>
      </c>
      <c r="C4281" s="58">
        <v>20000</v>
      </c>
      <c r="D4281" s="58">
        <v>0</v>
      </c>
    </row>
    <row r="4282" spans="1:4" s="30" customFormat="1" x14ac:dyDescent="0.2">
      <c r="A4282" s="56">
        <v>415200</v>
      </c>
      <c r="B4282" s="49" t="s">
        <v>516</v>
      </c>
      <c r="C4282" s="58">
        <v>250000</v>
      </c>
      <c r="D4282" s="58">
        <v>0</v>
      </c>
    </row>
    <row r="4283" spans="1:4" s="30" customFormat="1" x14ac:dyDescent="0.2">
      <c r="A4283" s="46">
        <v>510000</v>
      </c>
      <c r="B4283" s="51" t="s">
        <v>153</v>
      </c>
      <c r="C4283" s="45">
        <f>C4284+C4286</f>
        <v>13200</v>
      </c>
      <c r="D4283" s="45">
        <f>D4284+D4286</f>
        <v>0</v>
      </c>
    </row>
    <row r="4284" spans="1:4" s="30" customFormat="1" x14ac:dyDescent="0.2">
      <c r="A4284" s="46">
        <v>511000</v>
      </c>
      <c r="B4284" s="51" t="s">
        <v>154</v>
      </c>
      <c r="C4284" s="45">
        <f>SUM(C4285:C4285)</f>
        <v>9000</v>
      </c>
      <c r="D4284" s="45">
        <f>SUM(D4285:D4285)</f>
        <v>0</v>
      </c>
    </row>
    <row r="4285" spans="1:4" s="30" customFormat="1" x14ac:dyDescent="0.2">
      <c r="A4285" s="48">
        <v>511300</v>
      </c>
      <c r="B4285" s="49" t="s">
        <v>157</v>
      </c>
      <c r="C4285" s="58">
        <v>9000</v>
      </c>
      <c r="D4285" s="58">
        <v>0</v>
      </c>
    </row>
    <row r="4286" spans="1:4" s="55" customFormat="1" x14ac:dyDescent="0.2">
      <c r="A4286" s="46">
        <v>516000</v>
      </c>
      <c r="B4286" s="51" t="s">
        <v>164</v>
      </c>
      <c r="C4286" s="45">
        <f t="shared" ref="C4286" si="1105">SUM(C4287)</f>
        <v>4200</v>
      </c>
      <c r="D4286" s="45">
        <f t="shared" ref="D4286" si="1106">SUM(D4287)</f>
        <v>0</v>
      </c>
    </row>
    <row r="4287" spans="1:4" s="30" customFormat="1" x14ac:dyDescent="0.2">
      <c r="A4287" s="48">
        <v>516100</v>
      </c>
      <c r="B4287" s="49" t="s">
        <v>164</v>
      </c>
      <c r="C4287" s="58">
        <v>4200</v>
      </c>
      <c r="D4287" s="58">
        <v>0</v>
      </c>
    </row>
    <row r="4288" spans="1:4" s="55" customFormat="1" x14ac:dyDescent="0.2">
      <c r="A4288" s="46">
        <v>630000</v>
      </c>
      <c r="B4288" s="51" t="s">
        <v>194</v>
      </c>
      <c r="C4288" s="45">
        <f>0+C4289</f>
        <v>58000</v>
      </c>
      <c r="D4288" s="45">
        <f>0+D4289</f>
        <v>0</v>
      </c>
    </row>
    <row r="4289" spans="1:4" s="55" customFormat="1" x14ac:dyDescent="0.2">
      <c r="A4289" s="46">
        <v>638000</v>
      </c>
      <c r="B4289" s="51" t="s">
        <v>127</v>
      </c>
      <c r="C4289" s="45">
        <f t="shared" ref="C4289" si="1107">C4290</f>
        <v>58000</v>
      </c>
      <c r="D4289" s="45">
        <f t="shared" ref="D4289" si="1108">D4290</f>
        <v>0</v>
      </c>
    </row>
    <row r="4290" spans="1:4" s="30" customFormat="1" x14ac:dyDescent="0.2">
      <c r="A4290" s="48">
        <v>638100</v>
      </c>
      <c r="B4290" s="49" t="s">
        <v>199</v>
      </c>
      <c r="C4290" s="58">
        <v>58000</v>
      </c>
      <c r="D4290" s="58">
        <v>0</v>
      </c>
    </row>
    <row r="4291" spans="1:4" s="30" customFormat="1" x14ac:dyDescent="0.2">
      <c r="A4291" s="89"/>
      <c r="B4291" s="83" t="s">
        <v>236</v>
      </c>
      <c r="C4291" s="87">
        <f>C4258+C4283+C4288+0</f>
        <v>15443500</v>
      </c>
      <c r="D4291" s="87">
        <f>D4258+D4283+D4288+0</f>
        <v>0</v>
      </c>
    </row>
    <row r="4292" spans="1:4" s="30" customFormat="1" x14ac:dyDescent="0.2">
      <c r="A4292" s="40"/>
      <c r="B4292" s="49"/>
      <c r="C4292" s="50"/>
      <c r="D4292" s="50"/>
    </row>
    <row r="4293" spans="1:4" s="30" customFormat="1" x14ac:dyDescent="0.2">
      <c r="A4293" s="43"/>
      <c r="B4293" s="44"/>
      <c r="C4293" s="67"/>
      <c r="D4293" s="67"/>
    </row>
    <row r="4294" spans="1:4" s="30" customFormat="1" x14ac:dyDescent="0.2">
      <c r="A4294" s="48" t="s">
        <v>702</v>
      </c>
      <c r="B4294" s="51"/>
      <c r="C4294" s="50"/>
      <c r="D4294" s="50"/>
    </row>
    <row r="4295" spans="1:4" s="30" customFormat="1" x14ac:dyDescent="0.2">
      <c r="A4295" s="48" t="s">
        <v>256</v>
      </c>
      <c r="B4295" s="51"/>
      <c r="C4295" s="50"/>
      <c r="D4295" s="50"/>
    </row>
    <row r="4296" spans="1:4" s="30" customFormat="1" x14ac:dyDescent="0.2">
      <c r="A4296" s="48" t="s">
        <v>386</v>
      </c>
      <c r="B4296" s="51"/>
      <c r="C4296" s="50"/>
      <c r="D4296" s="50"/>
    </row>
    <row r="4297" spans="1:4" s="30" customFormat="1" x14ac:dyDescent="0.2">
      <c r="A4297" s="48" t="s">
        <v>532</v>
      </c>
      <c r="B4297" s="51"/>
      <c r="C4297" s="50"/>
      <c r="D4297" s="50"/>
    </row>
    <row r="4298" spans="1:4" s="30" customFormat="1" x14ac:dyDescent="0.2">
      <c r="A4298" s="48"/>
      <c r="B4298" s="79"/>
      <c r="C4298" s="67"/>
      <c r="D4298" s="67"/>
    </row>
    <row r="4299" spans="1:4" s="30" customFormat="1" x14ac:dyDescent="0.2">
      <c r="A4299" s="46">
        <v>410000</v>
      </c>
      <c r="B4299" s="47" t="s">
        <v>87</v>
      </c>
      <c r="C4299" s="45">
        <f t="shared" ref="C4299" si="1109">C4300+C4305+C4318</f>
        <v>581800</v>
      </c>
      <c r="D4299" s="45">
        <f t="shared" ref="D4299" si="1110">D4300+D4305+D4318</f>
        <v>50900</v>
      </c>
    </row>
    <row r="4300" spans="1:4" s="30" customFormat="1" x14ac:dyDescent="0.2">
      <c r="A4300" s="46">
        <v>411000</v>
      </c>
      <c r="B4300" s="47" t="s">
        <v>204</v>
      </c>
      <c r="C4300" s="45">
        <f t="shared" ref="C4300" si="1111">SUM(C4301:C4304)</f>
        <v>430300</v>
      </c>
      <c r="D4300" s="45">
        <f t="shared" ref="D4300" si="1112">SUM(D4301:D4304)</f>
        <v>0</v>
      </c>
    </row>
    <row r="4301" spans="1:4" s="30" customFormat="1" x14ac:dyDescent="0.2">
      <c r="A4301" s="48">
        <v>411100</v>
      </c>
      <c r="B4301" s="49" t="s">
        <v>88</v>
      </c>
      <c r="C4301" s="58">
        <v>380000</v>
      </c>
      <c r="D4301" s="58">
        <v>0</v>
      </c>
    </row>
    <row r="4302" spans="1:4" s="30" customFormat="1" x14ac:dyDescent="0.2">
      <c r="A4302" s="48">
        <v>411200</v>
      </c>
      <c r="B4302" s="49" t="s">
        <v>217</v>
      </c>
      <c r="C4302" s="58">
        <v>28400</v>
      </c>
      <c r="D4302" s="58">
        <v>0</v>
      </c>
    </row>
    <row r="4303" spans="1:4" s="30" customFormat="1" ht="40.5" x14ac:dyDescent="0.2">
      <c r="A4303" s="48">
        <v>411300</v>
      </c>
      <c r="B4303" s="49" t="s">
        <v>89</v>
      </c>
      <c r="C4303" s="58">
        <v>16900</v>
      </c>
      <c r="D4303" s="58">
        <v>0</v>
      </c>
    </row>
    <row r="4304" spans="1:4" s="30" customFormat="1" x14ac:dyDescent="0.2">
      <c r="A4304" s="48">
        <v>411400</v>
      </c>
      <c r="B4304" s="49" t="s">
        <v>90</v>
      </c>
      <c r="C4304" s="58">
        <v>5000</v>
      </c>
      <c r="D4304" s="58">
        <v>0</v>
      </c>
    </row>
    <row r="4305" spans="1:4" s="30" customFormat="1" x14ac:dyDescent="0.2">
      <c r="A4305" s="46">
        <v>412000</v>
      </c>
      <c r="B4305" s="51" t="s">
        <v>209</v>
      </c>
      <c r="C4305" s="45">
        <f t="shared" ref="C4305" si="1113">SUM(C4306:C4317)</f>
        <v>151500</v>
      </c>
      <c r="D4305" s="45">
        <f t="shared" ref="D4305" si="1114">SUM(D4306:D4317)</f>
        <v>31000</v>
      </c>
    </row>
    <row r="4306" spans="1:4" s="30" customFormat="1" x14ac:dyDescent="0.2">
      <c r="A4306" s="48">
        <v>412100</v>
      </c>
      <c r="B4306" s="49" t="s">
        <v>91</v>
      </c>
      <c r="C4306" s="58">
        <v>1800</v>
      </c>
      <c r="D4306" s="58">
        <v>0</v>
      </c>
    </row>
    <row r="4307" spans="1:4" s="30" customFormat="1" x14ac:dyDescent="0.2">
      <c r="A4307" s="48">
        <v>412200</v>
      </c>
      <c r="B4307" s="49" t="s">
        <v>218</v>
      </c>
      <c r="C4307" s="58">
        <v>22000</v>
      </c>
      <c r="D4307" s="58">
        <v>0</v>
      </c>
    </row>
    <row r="4308" spans="1:4" s="30" customFormat="1" x14ac:dyDescent="0.2">
      <c r="A4308" s="48">
        <v>412300</v>
      </c>
      <c r="B4308" s="49" t="s">
        <v>92</v>
      </c>
      <c r="C4308" s="58">
        <v>4400</v>
      </c>
      <c r="D4308" s="58">
        <v>0</v>
      </c>
    </row>
    <row r="4309" spans="1:4" s="30" customFormat="1" x14ac:dyDescent="0.2">
      <c r="A4309" s="48">
        <v>412500</v>
      </c>
      <c r="B4309" s="49" t="s">
        <v>94</v>
      </c>
      <c r="C4309" s="58">
        <v>2300</v>
      </c>
      <c r="D4309" s="58">
        <v>0</v>
      </c>
    </row>
    <row r="4310" spans="1:4" s="30" customFormat="1" x14ac:dyDescent="0.2">
      <c r="A4310" s="48">
        <v>412600</v>
      </c>
      <c r="B4310" s="49" t="s">
        <v>219</v>
      </c>
      <c r="C4310" s="58">
        <v>12000</v>
      </c>
      <c r="D4310" s="58">
        <v>0</v>
      </c>
    </row>
    <row r="4311" spans="1:4" s="30" customFormat="1" x14ac:dyDescent="0.2">
      <c r="A4311" s="48">
        <v>412700</v>
      </c>
      <c r="B4311" s="49" t="s">
        <v>206</v>
      </c>
      <c r="C4311" s="58">
        <v>80000</v>
      </c>
      <c r="D4311" s="58">
        <v>31000</v>
      </c>
    </row>
    <row r="4312" spans="1:4" s="30" customFormat="1" x14ac:dyDescent="0.2">
      <c r="A4312" s="48">
        <v>412900</v>
      </c>
      <c r="B4312" s="53" t="s">
        <v>533</v>
      </c>
      <c r="C4312" s="58">
        <v>2000</v>
      </c>
      <c r="D4312" s="58">
        <v>0</v>
      </c>
    </row>
    <row r="4313" spans="1:4" s="30" customFormat="1" x14ac:dyDescent="0.2">
      <c r="A4313" s="48">
        <v>412900</v>
      </c>
      <c r="B4313" s="53" t="s">
        <v>301</v>
      </c>
      <c r="C4313" s="58">
        <v>14999.999999999998</v>
      </c>
      <c r="D4313" s="58">
        <v>0</v>
      </c>
    </row>
    <row r="4314" spans="1:4" s="30" customFormat="1" x14ac:dyDescent="0.2">
      <c r="A4314" s="48">
        <v>412900</v>
      </c>
      <c r="B4314" s="53" t="s">
        <v>319</v>
      </c>
      <c r="C4314" s="58">
        <v>1000</v>
      </c>
      <c r="D4314" s="58">
        <v>0</v>
      </c>
    </row>
    <row r="4315" spans="1:4" s="30" customFormat="1" x14ac:dyDescent="0.2">
      <c r="A4315" s="48">
        <v>412900</v>
      </c>
      <c r="B4315" s="53" t="s">
        <v>320</v>
      </c>
      <c r="C4315" s="58">
        <v>1100</v>
      </c>
      <c r="D4315" s="58">
        <v>0</v>
      </c>
    </row>
    <row r="4316" spans="1:4" s="30" customFormat="1" x14ac:dyDescent="0.2">
      <c r="A4316" s="48">
        <v>412900</v>
      </c>
      <c r="B4316" s="53" t="s">
        <v>321</v>
      </c>
      <c r="C4316" s="58">
        <v>900</v>
      </c>
      <c r="D4316" s="58">
        <v>0</v>
      </c>
    </row>
    <row r="4317" spans="1:4" s="30" customFormat="1" x14ac:dyDescent="0.2">
      <c r="A4317" s="48">
        <v>412900</v>
      </c>
      <c r="B4317" s="49" t="s">
        <v>303</v>
      </c>
      <c r="C4317" s="58">
        <v>9000</v>
      </c>
      <c r="D4317" s="58">
        <v>0</v>
      </c>
    </row>
    <row r="4318" spans="1:4" s="55" customFormat="1" x14ac:dyDescent="0.2">
      <c r="A4318" s="46">
        <v>415000</v>
      </c>
      <c r="B4318" s="51" t="s">
        <v>50</v>
      </c>
      <c r="C4318" s="45">
        <f t="shared" ref="C4318" si="1115">C4319</f>
        <v>0</v>
      </c>
      <c r="D4318" s="45">
        <f t="shared" ref="D4318" si="1116">D4319</f>
        <v>19900</v>
      </c>
    </row>
    <row r="4319" spans="1:4" s="30" customFormat="1" x14ac:dyDescent="0.2">
      <c r="A4319" s="56">
        <v>415200</v>
      </c>
      <c r="B4319" s="49" t="s">
        <v>66</v>
      </c>
      <c r="C4319" s="58">
        <v>0</v>
      </c>
      <c r="D4319" s="58">
        <v>19900</v>
      </c>
    </row>
    <row r="4320" spans="1:4" s="30" customFormat="1" x14ac:dyDescent="0.2">
      <c r="A4320" s="46">
        <v>510000</v>
      </c>
      <c r="B4320" s="51" t="s">
        <v>153</v>
      </c>
      <c r="C4320" s="45">
        <f>C4321+0+C4324</f>
        <v>900</v>
      </c>
      <c r="D4320" s="45">
        <f>D4321+0+D4324</f>
        <v>800000</v>
      </c>
    </row>
    <row r="4321" spans="1:4" s="30" customFormat="1" x14ac:dyDescent="0.2">
      <c r="A4321" s="46">
        <v>511000</v>
      </c>
      <c r="B4321" s="51" t="s">
        <v>154</v>
      </c>
      <c r="C4321" s="45">
        <f t="shared" ref="C4321" si="1117">SUM(C4322:C4323)</f>
        <v>900</v>
      </c>
      <c r="D4321" s="45">
        <f t="shared" ref="D4321" si="1118">SUM(D4322:D4323)</f>
        <v>100000</v>
      </c>
    </row>
    <row r="4322" spans="1:4" s="30" customFormat="1" x14ac:dyDescent="0.2">
      <c r="A4322" s="48">
        <v>511300</v>
      </c>
      <c r="B4322" s="49" t="s">
        <v>157</v>
      </c>
      <c r="C4322" s="58">
        <v>900</v>
      </c>
      <c r="D4322" s="58">
        <v>0</v>
      </c>
    </row>
    <row r="4323" spans="1:4" s="30" customFormat="1" x14ac:dyDescent="0.2">
      <c r="A4323" s="48">
        <v>511700</v>
      </c>
      <c r="B4323" s="49" t="s">
        <v>160</v>
      </c>
      <c r="C4323" s="58">
        <v>0</v>
      </c>
      <c r="D4323" s="58">
        <v>100000</v>
      </c>
    </row>
    <row r="4324" spans="1:4" s="55" customFormat="1" x14ac:dyDescent="0.2">
      <c r="A4324" s="61">
        <v>518000</v>
      </c>
      <c r="B4324" s="51" t="s">
        <v>165</v>
      </c>
      <c r="C4324" s="45">
        <f t="shared" ref="C4324" si="1119">C4325</f>
        <v>0</v>
      </c>
      <c r="D4324" s="45">
        <f t="shared" ref="D4324" si="1120">D4325</f>
        <v>700000</v>
      </c>
    </row>
    <row r="4325" spans="1:4" s="30" customFormat="1" x14ac:dyDescent="0.2">
      <c r="A4325" s="52">
        <v>518100</v>
      </c>
      <c r="B4325" s="49" t="s">
        <v>165</v>
      </c>
      <c r="C4325" s="58">
        <v>0</v>
      </c>
      <c r="D4325" s="58">
        <v>700000</v>
      </c>
    </row>
    <row r="4326" spans="1:4" s="55" customFormat="1" x14ac:dyDescent="0.2">
      <c r="A4326" s="46">
        <v>630000</v>
      </c>
      <c r="B4326" s="51" t="s">
        <v>194</v>
      </c>
      <c r="C4326" s="45">
        <f>C4327+C4329</f>
        <v>28800</v>
      </c>
      <c r="D4326" s="45">
        <f>D4327+D4329</f>
        <v>66800</v>
      </c>
    </row>
    <row r="4327" spans="1:4" s="55" customFormat="1" x14ac:dyDescent="0.2">
      <c r="A4327" s="46">
        <v>631000</v>
      </c>
      <c r="B4327" s="51" t="s">
        <v>126</v>
      </c>
      <c r="C4327" s="45">
        <f>C4328+0</f>
        <v>0</v>
      </c>
      <c r="D4327" s="45">
        <f>D4328+0</f>
        <v>66800</v>
      </c>
    </row>
    <row r="4328" spans="1:4" s="30" customFormat="1" x14ac:dyDescent="0.2">
      <c r="A4328" s="48">
        <v>631900</v>
      </c>
      <c r="B4328" s="49" t="s">
        <v>344</v>
      </c>
      <c r="C4328" s="58">
        <v>0</v>
      </c>
      <c r="D4328" s="58">
        <v>66800</v>
      </c>
    </row>
    <row r="4329" spans="1:4" s="55" customFormat="1" x14ac:dyDescent="0.2">
      <c r="A4329" s="46">
        <v>638000</v>
      </c>
      <c r="B4329" s="51" t="s">
        <v>127</v>
      </c>
      <c r="C4329" s="45">
        <f t="shared" ref="C4329" si="1121">C4330</f>
        <v>28800</v>
      </c>
      <c r="D4329" s="45">
        <f t="shared" ref="D4329" si="1122">D4330</f>
        <v>0</v>
      </c>
    </row>
    <row r="4330" spans="1:4" s="30" customFormat="1" x14ac:dyDescent="0.2">
      <c r="A4330" s="48">
        <v>638100</v>
      </c>
      <c r="B4330" s="49" t="s">
        <v>199</v>
      </c>
      <c r="C4330" s="58">
        <v>28800</v>
      </c>
      <c r="D4330" s="58">
        <v>0</v>
      </c>
    </row>
    <row r="4331" spans="1:4" s="30" customFormat="1" x14ac:dyDescent="0.2">
      <c r="A4331" s="89"/>
      <c r="B4331" s="83" t="s">
        <v>236</v>
      </c>
      <c r="C4331" s="87">
        <f>C4299+C4320+C4326+0</f>
        <v>611500</v>
      </c>
      <c r="D4331" s="87">
        <f>D4299+D4320+D4326+0</f>
        <v>917700</v>
      </c>
    </row>
    <row r="4332" spans="1:4" s="30" customFormat="1" x14ac:dyDescent="0.2">
      <c r="A4332" s="48"/>
      <c r="B4332" s="49"/>
      <c r="C4332" s="50"/>
      <c r="D4332" s="50"/>
    </row>
    <row r="4333" spans="1:4" s="30" customFormat="1" x14ac:dyDescent="0.2">
      <c r="A4333" s="48" t="s">
        <v>703</v>
      </c>
      <c r="B4333" s="51"/>
      <c r="C4333" s="50"/>
      <c r="D4333" s="50"/>
    </row>
    <row r="4334" spans="1:4" s="30" customFormat="1" x14ac:dyDescent="0.2">
      <c r="A4334" s="48" t="s">
        <v>257</v>
      </c>
      <c r="B4334" s="51"/>
      <c r="C4334" s="50"/>
      <c r="D4334" s="50"/>
    </row>
    <row r="4335" spans="1:4" s="30" customFormat="1" x14ac:dyDescent="0.2">
      <c r="A4335" s="48" t="s">
        <v>379</v>
      </c>
      <c r="B4335" s="51"/>
      <c r="C4335" s="50"/>
      <c r="D4335" s="50"/>
    </row>
    <row r="4336" spans="1:4" s="30" customFormat="1" x14ac:dyDescent="0.2">
      <c r="A4336" s="48" t="s">
        <v>532</v>
      </c>
      <c r="B4336" s="51"/>
      <c r="C4336" s="50"/>
      <c r="D4336" s="50"/>
    </row>
    <row r="4337" spans="1:4" s="30" customFormat="1" x14ac:dyDescent="0.2">
      <c r="A4337" s="48"/>
      <c r="B4337" s="79"/>
      <c r="C4337" s="50"/>
      <c r="D4337" s="50"/>
    </row>
    <row r="4338" spans="1:4" s="55" customFormat="1" x14ac:dyDescent="0.2">
      <c r="A4338" s="46">
        <v>410000</v>
      </c>
      <c r="B4338" s="47" t="s">
        <v>87</v>
      </c>
      <c r="C4338" s="45">
        <f>C4339+C4344+C4357+C4355+0</f>
        <v>38359500</v>
      </c>
      <c r="D4338" s="45">
        <f>D4339+D4344+D4357+D4355+0</f>
        <v>0</v>
      </c>
    </row>
    <row r="4339" spans="1:4" s="55" customFormat="1" x14ac:dyDescent="0.2">
      <c r="A4339" s="46">
        <v>411000</v>
      </c>
      <c r="B4339" s="47" t="s">
        <v>204</v>
      </c>
      <c r="C4339" s="45">
        <f t="shared" ref="C4339" si="1123">SUM(C4340:C4343)</f>
        <v>2564000</v>
      </c>
      <c r="D4339" s="45">
        <f t="shared" ref="D4339" si="1124">SUM(D4340:D4343)</f>
        <v>0</v>
      </c>
    </row>
    <row r="4340" spans="1:4" s="30" customFormat="1" x14ac:dyDescent="0.2">
      <c r="A4340" s="48">
        <v>411100</v>
      </c>
      <c r="B4340" s="49" t="s">
        <v>88</v>
      </c>
      <c r="C4340" s="58">
        <v>2430000</v>
      </c>
      <c r="D4340" s="58">
        <v>0</v>
      </c>
    </row>
    <row r="4341" spans="1:4" s="30" customFormat="1" x14ac:dyDescent="0.2">
      <c r="A4341" s="48">
        <v>411200</v>
      </c>
      <c r="B4341" s="49" t="s">
        <v>217</v>
      </c>
      <c r="C4341" s="58">
        <v>70000</v>
      </c>
      <c r="D4341" s="58">
        <v>0</v>
      </c>
    </row>
    <row r="4342" spans="1:4" s="30" customFormat="1" ht="40.5" x14ac:dyDescent="0.2">
      <c r="A4342" s="48">
        <v>411300</v>
      </c>
      <c r="B4342" s="49" t="s">
        <v>89</v>
      </c>
      <c r="C4342" s="58">
        <v>33000</v>
      </c>
      <c r="D4342" s="58">
        <v>0</v>
      </c>
    </row>
    <row r="4343" spans="1:4" s="30" customFormat="1" x14ac:dyDescent="0.2">
      <c r="A4343" s="48">
        <v>411400</v>
      </c>
      <c r="B4343" s="49" t="s">
        <v>90</v>
      </c>
      <c r="C4343" s="58">
        <v>31000</v>
      </c>
      <c r="D4343" s="58">
        <v>0</v>
      </c>
    </row>
    <row r="4344" spans="1:4" s="55" customFormat="1" x14ac:dyDescent="0.2">
      <c r="A4344" s="46">
        <v>412000</v>
      </c>
      <c r="B4344" s="51" t="s">
        <v>209</v>
      </c>
      <c r="C4344" s="45">
        <f>SUM(C4345:C4354)</f>
        <v>264500</v>
      </c>
      <c r="D4344" s="45">
        <f>SUM(D4345:D4354)</f>
        <v>0</v>
      </c>
    </row>
    <row r="4345" spans="1:4" s="30" customFormat="1" x14ac:dyDescent="0.2">
      <c r="A4345" s="48">
        <v>412200</v>
      </c>
      <c r="B4345" s="49" t="s">
        <v>218</v>
      </c>
      <c r="C4345" s="58">
        <v>35000</v>
      </c>
      <c r="D4345" s="58">
        <v>0</v>
      </c>
    </row>
    <row r="4346" spans="1:4" s="30" customFormat="1" x14ac:dyDescent="0.2">
      <c r="A4346" s="48">
        <v>412300</v>
      </c>
      <c r="B4346" s="49" t="s">
        <v>92</v>
      </c>
      <c r="C4346" s="58">
        <v>30000</v>
      </c>
      <c r="D4346" s="58">
        <v>0</v>
      </c>
    </row>
    <row r="4347" spans="1:4" s="30" customFormat="1" x14ac:dyDescent="0.2">
      <c r="A4347" s="48">
        <v>412500</v>
      </c>
      <c r="B4347" s="49" t="s">
        <v>94</v>
      </c>
      <c r="C4347" s="58">
        <v>30000</v>
      </c>
      <c r="D4347" s="58">
        <v>0</v>
      </c>
    </row>
    <row r="4348" spans="1:4" s="30" customFormat="1" x14ac:dyDescent="0.2">
      <c r="A4348" s="48">
        <v>412600</v>
      </c>
      <c r="B4348" s="49" t="s">
        <v>219</v>
      </c>
      <c r="C4348" s="58">
        <v>60000</v>
      </c>
      <c r="D4348" s="58">
        <v>0</v>
      </c>
    </row>
    <row r="4349" spans="1:4" s="30" customFormat="1" x14ac:dyDescent="0.2">
      <c r="A4349" s="48">
        <v>412700</v>
      </c>
      <c r="B4349" s="49" t="s">
        <v>206</v>
      </c>
      <c r="C4349" s="58">
        <v>55000</v>
      </c>
      <c r="D4349" s="58">
        <v>0</v>
      </c>
    </row>
    <row r="4350" spans="1:4" s="30" customFormat="1" x14ac:dyDescent="0.2">
      <c r="A4350" s="48">
        <v>412900</v>
      </c>
      <c r="B4350" s="53" t="s">
        <v>533</v>
      </c>
      <c r="C4350" s="58">
        <v>500</v>
      </c>
      <c r="D4350" s="58">
        <v>0</v>
      </c>
    </row>
    <row r="4351" spans="1:4" s="30" customFormat="1" x14ac:dyDescent="0.2">
      <c r="A4351" s="48">
        <v>412900</v>
      </c>
      <c r="B4351" s="53" t="s">
        <v>301</v>
      </c>
      <c r="C4351" s="58">
        <v>40000</v>
      </c>
      <c r="D4351" s="58">
        <v>0</v>
      </c>
    </row>
    <row r="4352" spans="1:4" s="30" customFormat="1" x14ac:dyDescent="0.2">
      <c r="A4352" s="48">
        <v>412900</v>
      </c>
      <c r="B4352" s="53" t="s">
        <v>319</v>
      </c>
      <c r="C4352" s="58">
        <v>4000</v>
      </c>
      <c r="D4352" s="58">
        <v>0</v>
      </c>
    </row>
    <row r="4353" spans="1:4" s="30" customFormat="1" x14ac:dyDescent="0.2">
      <c r="A4353" s="48">
        <v>412900</v>
      </c>
      <c r="B4353" s="53" t="s">
        <v>320</v>
      </c>
      <c r="C4353" s="58">
        <v>5000</v>
      </c>
      <c r="D4353" s="58">
        <v>0</v>
      </c>
    </row>
    <row r="4354" spans="1:4" s="30" customFormat="1" x14ac:dyDescent="0.2">
      <c r="A4354" s="48">
        <v>412900</v>
      </c>
      <c r="B4354" s="49" t="s">
        <v>321</v>
      </c>
      <c r="C4354" s="58">
        <v>5000</v>
      </c>
      <c r="D4354" s="58">
        <v>0</v>
      </c>
    </row>
    <row r="4355" spans="1:4" s="55" customFormat="1" x14ac:dyDescent="0.2">
      <c r="A4355" s="46">
        <v>414000</v>
      </c>
      <c r="B4355" s="51" t="s">
        <v>104</v>
      </c>
      <c r="C4355" s="45">
        <f>SUM(C4356:C4356)</f>
        <v>10000000</v>
      </c>
      <c r="D4355" s="45">
        <f>SUM(D4356:D4356)</f>
        <v>0</v>
      </c>
    </row>
    <row r="4356" spans="1:4" s="30" customFormat="1" x14ac:dyDescent="0.2">
      <c r="A4356" s="48">
        <v>414100</v>
      </c>
      <c r="B4356" s="49" t="s">
        <v>452</v>
      </c>
      <c r="C4356" s="58">
        <v>10000000</v>
      </c>
      <c r="D4356" s="58">
        <v>0</v>
      </c>
    </row>
    <row r="4357" spans="1:4" s="55" customFormat="1" x14ac:dyDescent="0.2">
      <c r="A4357" s="46">
        <v>415000</v>
      </c>
      <c r="B4357" s="51" t="s">
        <v>50</v>
      </c>
      <c r="C4357" s="45">
        <f>SUM(C4358:C4361)</f>
        <v>25531000</v>
      </c>
      <c r="D4357" s="45">
        <f>SUM(D4358:D4361)</f>
        <v>0</v>
      </c>
    </row>
    <row r="4358" spans="1:4" s="30" customFormat="1" ht="40.5" x14ac:dyDescent="0.2">
      <c r="A4358" s="48">
        <v>415200</v>
      </c>
      <c r="B4358" s="95" t="s">
        <v>704</v>
      </c>
      <c r="C4358" s="58">
        <v>23105000</v>
      </c>
      <c r="D4358" s="58">
        <v>0</v>
      </c>
    </row>
    <row r="4359" spans="1:4" s="30" customFormat="1" ht="40.5" x14ac:dyDescent="0.2">
      <c r="A4359" s="48">
        <v>415200</v>
      </c>
      <c r="B4359" s="95" t="s">
        <v>705</v>
      </c>
      <c r="C4359" s="58">
        <v>370000</v>
      </c>
      <c r="D4359" s="58">
        <v>0</v>
      </c>
    </row>
    <row r="4360" spans="1:4" s="30" customFormat="1" ht="40.5" x14ac:dyDescent="0.2">
      <c r="A4360" s="48">
        <v>415200</v>
      </c>
      <c r="B4360" s="49" t="s">
        <v>706</v>
      </c>
      <c r="C4360" s="58">
        <v>2046000</v>
      </c>
      <c r="D4360" s="58">
        <v>0</v>
      </c>
    </row>
    <row r="4361" spans="1:4" s="30" customFormat="1" x14ac:dyDescent="0.2">
      <c r="A4361" s="48">
        <v>415200</v>
      </c>
      <c r="B4361" s="49" t="s">
        <v>513</v>
      </c>
      <c r="C4361" s="58">
        <v>10000</v>
      </c>
      <c r="D4361" s="58">
        <v>0</v>
      </c>
    </row>
    <row r="4362" spans="1:4" s="55" customFormat="1" x14ac:dyDescent="0.2">
      <c r="A4362" s="46">
        <v>480000</v>
      </c>
      <c r="B4362" s="51" t="s">
        <v>149</v>
      </c>
      <c r="C4362" s="45">
        <f t="shared" ref="C4362" si="1125">C4363</f>
        <v>750000</v>
      </c>
      <c r="D4362" s="45">
        <f t="shared" ref="D4362" si="1126">D4363</f>
        <v>0</v>
      </c>
    </row>
    <row r="4363" spans="1:4" s="55" customFormat="1" x14ac:dyDescent="0.2">
      <c r="A4363" s="46">
        <v>488000</v>
      </c>
      <c r="B4363" s="51" t="s">
        <v>103</v>
      </c>
      <c r="C4363" s="45">
        <f>C4364+0</f>
        <v>750000</v>
      </c>
      <c r="D4363" s="45">
        <f>D4364+0</f>
        <v>0</v>
      </c>
    </row>
    <row r="4364" spans="1:4" s="30" customFormat="1" x14ac:dyDescent="0.2">
      <c r="A4364" s="48">
        <v>488100</v>
      </c>
      <c r="B4364" s="49" t="s">
        <v>453</v>
      </c>
      <c r="C4364" s="58">
        <v>750000</v>
      </c>
      <c r="D4364" s="58">
        <v>0</v>
      </c>
    </row>
    <row r="4365" spans="1:4" s="55" customFormat="1" x14ac:dyDescent="0.2">
      <c r="A4365" s="46">
        <v>510000</v>
      </c>
      <c r="B4365" s="51" t="s">
        <v>153</v>
      </c>
      <c r="C4365" s="45">
        <f>C4366+C4368</f>
        <v>97000</v>
      </c>
      <c r="D4365" s="45">
        <f>D4366+D4368</f>
        <v>0</v>
      </c>
    </row>
    <row r="4366" spans="1:4" s="55" customFormat="1" x14ac:dyDescent="0.2">
      <c r="A4366" s="46">
        <v>511000</v>
      </c>
      <c r="B4366" s="51" t="s">
        <v>154</v>
      </c>
      <c r="C4366" s="45">
        <f>C4367+0</f>
        <v>90000</v>
      </c>
      <c r="D4366" s="45">
        <f>D4367+0</f>
        <v>0</v>
      </c>
    </row>
    <row r="4367" spans="1:4" s="30" customFormat="1" x14ac:dyDescent="0.2">
      <c r="A4367" s="48">
        <v>511300</v>
      </c>
      <c r="B4367" s="49" t="s">
        <v>157</v>
      </c>
      <c r="C4367" s="58">
        <v>90000</v>
      </c>
      <c r="D4367" s="58">
        <v>0</v>
      </c>
    </row>
    <row r="4368" spans="1:4" s="57" customFormat="1" x14ac:dyDescent="0.2">
      <c r="A4368" s="46">
        <v>516000</v>
      </c>
      <c r="B4368" s="51" t="s">
        <v>164</v>
      </c>
      <c r="C4368" s="67">
        <f t="shared" ref="C4368" si="1127">C4369</f>
        <v>7000</v>
      </c>
      <c r="D4368" s="67">
        <f t="shared" ref="D4368" si="1128">D4369</f>
        <v>0</v>
      </c>
    </row>
    <row r="4369" spans="1:4" s="30" customFormat="1" x14ac:dyDescent="0.2">
      <c r="A4369" s="48">
        <v>516100</v>
      </c>
      <c r="B4369" s="49" t="s">
        <v>164</v>
      </c>
      <c r="C4369" s="58">
        <v>7000</v>
      </c>
      <c r="D4369" s="58">
        <v>0</v>
      </c>
    </row>
    <row r="4370" spans="1:4" s="55" customFormat="1" x14ac:dyDescent="0.2">
      <c r="A4370" s="46">
        <v>630000</v>
      </c>
      <c r="B4370" s="51" t="s">
        <v>194</v>
      </c>
      <c r="C4370" s="45">
        <f>C4371+0</f>
        <v>50000</v>
      </c>
      <c r="D4370" s="45">
        <f>D4371+0</f>
        <v>0</v>
      </c>
    </row>
    <row r="4371" spans="1:4" s="55" customFormat="1" x14ac:dyDescent="0.2">
      <c r="A4371" s="46">
        <v>638000</v>
      </c>
      <c r="B4371" s="51" t="s">
        <v>127</v>
      </c>
      <c r="C4371" s="45">
        <f t="shared" ref="C4371" si="1129">C4372</f>
        <v>50000</v>
      </c>
      <c r="D4371" s="45">
        <f t="shared" ref="D4371" si="1130">D4372</f>
        <v>0</v>
      </c>
    </row>
    <row r="4372" spans="1:4" s="30" customFormat="1" x14ac:dyDescent="0.2">
      <c r="A4372" s="48">
        <v>638100</v>
      </c>
      <c r="B4372" s="49" t="s">
        <v>199</v>
      </c>
      <c r="C4372" s="58">
        <v>50000</v>
      </c>
      <c r="D4372" s="58">
        <v>0</v>
      </c>
    </row>
    <row r="4373" spans="1:4" s="102" customFormat="1" x14ac:dyDescent="0.2">
      <c r="A4373" s="93"/>
      <c r="B4373" s="94" t="s">
        <v>236</v>
      </c>
      <c r="C4373" s="88">
        <f>C4338+C4362+C4365+C4370</f>
        <v>39256500</v>
      </c>
      <c r="D4373" s="88">
        <f>D4338+D4362+D4365+D4370</f>
        <v>0</v>
      </c>
    </row>
    <row r="4374" spans="1:4" s="57" customFormat="1" x14ac:dyDescent="0.2">
      <c r="A4374" s="66"/>
      <c r="B4374" s="44"/>
      <c r="C4374" s="67"/>
      <c r="D4374" s="67"/>
    </row>
    <row r="4375" spans="1:4" s="57" customFormat="1" x14ac:dyDescent="0.2">
      <c r="A4375" s="66"/>
      <c r="B4375" s="44"/>
      <c r="C4375" s="67"/>
      <c r="D4375" s="67"/>
    </row>
    <row r="4376" spans="1:4" s="57" customFormat="1" x14ac:dyDescent="0.2">
      <c r="A4376" s="48" t="s">
        <v>707</v>
      </c>
      <c r="B4376" s="51"/>
      <c r="C4376" s="67"/>
      <c r="D4376" s="67"/>
    </row>
    <row r="4377" spans="1:4" s="57" customFormat="1" x14ac:dyDescent="0.2">
      <c r="A4377" s="48" t="s">
        <v>257</v>
      </c>
      <c r="B4377" s="51"/>
      <c r="C4377" s="67"/>
      <c r="D4377" s="67"/>
    </row>
    <row r="4378" spans="1:4" s="57" customFormat="1" x14ac:dyDescent="0.2">
      <c r="A4378" s="48" t="s">
        <v>380</v>
      </c>
      <c r="B4378" s="51"/>
      <c r="C4378" s="67"/>
      <c r="D4378" s="67"/>
    </row>
    <row r="4379" spans="1:4" s="57" customFormat="1" x14ac:dyDescent="0.2">
      <c r="A4379" s="48" t="s">
        <v>532</v>
      </c>
      <c r="B4379" s="51"/>
      <c r="C4379" s="67"/>
      <c r="D4379" s="67"/>
    </row>
    <row r="4380" spans="1:4" s="57" customFormat="1" x14ac:dyDescent="0.2">
      <c r="A4380" s="48"/>
      <c r="B4380" s="79"/>
      <c r="C4380" s="67"/>
      <c r="D4380" s="67"/>
    </row>
    <row r="4381" spans="1:4" s="55" customFormat="1" x14ac:dyDescent="0.2">
      <c r="A4381" s="46">
        <v>410000</v>
      </c>
      <c r="B4381" s="47" t="s">
        <v>87</v>
      </c>
      <c r="C4381" s="45">
        <f t="shared" ref="C4381" si="1131">C4382+C4387</f>
        <v>565900</v>
      </c>
      <c r="D4381" s="45">
        <f t="shared" ref="D4381" si="1132">D4382+D4387</f>
        <v>0</v>
      </c>
    </row>
    <row r="4382" spans="1:4" s="57" customFormat="1" x14ac:dyDescent="0.2">
      <c r="A4382" s="46">
        <v>411000</v>
      </c>
      <c r="B4382" s="47" t="s">
        <v>204</v>
      </c>
      <c r="C4382" s="67">
        <f t="shared" ref="C4382" si="1133">SUM(C4383:C4386)</f>
        <v>443000</v>
      </c>
      <c r="D4382" s="67">
        <f t="shared" ref="D4382" si="1134">SUM(D4383:D4386)</f>
        <v>0</v>
      </c>
    </row>
    <row r="4383" spans="1:4" s="30" customFormat="1" x14ac:dyDescent="0.2">
      <c r="A4383" s="48">
        <v>411100</v>
      </c>
      <c r="B4383" s="49" t="s">
        <v>88</v>
      </c>
      <c r="C4383" s="58">
        <v>415000</v>
      </c>
      <c r="D4383" s="58">
        <v>0</v>
      </c>
    </row>
    <row r="4384" spans="1:4" s="30" customFormat="1" x14ac:dyDescent="0.2">
      <c r="A4384" s="48">
        <v>411200</v>
      </c>
      <c r="B4384" s="49" t="s">
        <v>217</v>
      </c>
      <c r="C4384" s="58">
        <v>11000</v>
      </c>
      <c r="D4384" s="58">
        <v>0</v>
      </c>
    </row>
    <row r="4385" spans="1:4" s="30" customFormat="1" ht="40.5" x14ac:dyDescent="0.2">
      <c r="A4385" s="48">
        <v>411300</v>
      </c>
      <c r="B4385" s="49" t="s">
        <v>89</v>
      </c>
      <c r="C4385" s="58">
        <v>10000</v>
      </c>
      <c r="D4385" s="58">
        <v>0</v>
      </c>
    </row>
    <row r="4386" spans="1:4" s="30" customFormat="1" x14ac:dyDescent="0.2">
      <c r="A4386" s="48">
        <v>411400</v>
      </c>
      <c r="B4386" s="49" t="s">
        <v>90</v>
      </c>
      <c r="C4386" s="58">
        <v>6999.9999999999991</v>
      </c>
      <c r="D4386" s="58">
        <v>0</v>
      </c>
    </row>
    <row r="4387" spans="1:4" s="57" customFormat="1" x14ac:dyDescent="0.2">
      <c r="A4387" s="46">
        <v>412000</v>
      </c>
      <c r="B4387" s="51" t="s">
        <v>209</v>
      </c>
      <c r="C4387" s="67">
        <f>SUM(C4388:C4399)</f>
        <v>122900</v>
      </c>
      <c r="D4387" s="67">
        <f>SUM(D4388:D4399)</f>
        <v>0</v>
      </c>
    </row>
    <row r="4388" spans="1:4" s="30" customFormat="1" x14ac:dyDescent="0.2">
      <c r="A4388" s="48">
        <v>412100</v>
      </c>
      <c r="B4388" s="49" t="s">
        <v>91</v>
      </c>
      <c r="C4388" s="58">
        <v>45000</v>
      </c>
      <c r="D4388" s="58">
        <v>0</v>
      </c>
    </row>
    <row r="4389" spans="1:4" s="30" customFormat="1" x14ac:dyDescent="0.2">
      <c r="A4389" s="48">
        <v>412200</v>
      </c>
      <c r="B4389" s="49" t="s">
        <v>218</v>
      </c>
      <c r="C4389" s="58">
        <v>13000</v>
      </c>
      <c r="D4389" s="58">
        <v>0</v>
      </c>
    </row>
    <row r="4390" spans="1:4" s="30" customFormat="1" x14ac:dyDescent="0.2">
      <c r="A4390" s="48">
        <v>412300</v>
      </c>
      <c r="B4390" s="49" t="s">
        <v>92</v>
      </c>
      <c r="C4390" s="58">
        <v>4500</v>
      </c>
      <c r="D4390" s="58">
        <v>0</v>
      </c>
    </row>
    <row r="4391" spans="1:4" s="30" customFormat="1" x14ac:dyDescent="0.2">
      <c r="A4391" s="48">
        <v>412400</v>
      </c>
      <c r="B4391" s="49" t="s">
        <v>93</v>
      </c>
      <c r="C4391" s="58">
        <v>25000</v>
      </c>
      <c r="D4391" s="58">
        <v>0</v>
      </c>
    </row>
    <row r="4392" spans="1:4" s="30" customFormat="1" x14ac:dyDescent="0.2">
      <c r="A4392" s="48">
        <v>412500</v>
      </c>
      <c r="B4392" s="49" t="s">
        <v>94</v>
      </c>
      <c r="C4392" s="58">
        <v>2500</v>
      </c>
      <c r="D4392" s="58">
        <v>0</v>
      </c>
    </row>
    <row r="4393" spans="1:4" s="30" customFormat="1" x14ac:dyDescent="0.2">
      <c r="A4393" s="48">
        <v>412600</v>
      </c>
      <c r="B4393" s="49" t="s">
        <v>219</v>
      </c>
      <c r="C4393" s="58">
        <v>9000</v>
      </c>
      <c r="D4393" s="58">
        <v>0</v>
      </c>
    </row>
    <row r="4394" spans="1:4" s="30" customFormat="1" x14ac:dyDescent="0.2">
      <c r="A4394" s="48">
        <v>412700</v>
      </c>
      <c r="B4394" s="49" t="s">
        <v>206</v>
      </c>
      <c r="C4394" s="58">
        <v>7700</v>
      </c>
      <c r="D4394" s="58">
        <v>0</v>
      </c>
    </row>
    <row r="4395" spans="1:4" s="30" customFormat="1" x14ac:dyDescent="0.2">
      <c r="A4395" s="48">
        <v>412900</v>
      </c>
      <c r="B4395" s="53" t="s">
        <v>533</v>
      </c>
      <c r="C4395" s="58">
        <v>1500</v>
      </c>
      <c r="D4395" s="58">
        <v>0</v>
      </c>
    </row>
    <row r="4396" spans="1:4" s="30" customFormat="1" x14ac:dyDescent="0.2">
      <c r="A4396" s="48">
        <v>412900</v>
      </c>
      <c r="B4396" s="53" t="s">
        <v>301</v>
      </c>
      <c r="C4396" s="58">
        <v>13000</v>
      </c>
      <c r="D4396" s="58">
        <v>0</v>
      </c>
    </row>
    <row r="4397" spans="1:4" s="30" customFormat="1" x14ac:dyDescent="0.2">
      <c r="A4397" s="48">
        <v>412900</v>
      </c>
      <c r="B4397" s="53" t="s">
        <v>319</v>
      </c>
      <c r="C4397" s="58">
        <v>500</v>
      </c>
      <c r="D4397" s="58">
        <v>0</v>
      </c>
    </row>
    <row r="4398" spans="1:4" s="30" customFormat="1" x14ac:dyDescent="0.2">
      <c r="A4398" s="48">
        <v>412900</v>
      </c>
      <c r="B4398" s="53" t="s">
        <v>320</v>
      </c>
      <c r="C4398" s="58">
        <v>300</v>
      </c>
      <c r="D4398" s="58">
        <v>0</v>
      </c>
    </row>
    <row r="4399" spans="1:4" s="30" customFormat="1" x14ac:dyDescent="0.2">
      <c r="A4399" s="48">
        <v>412900</v>
      </c>
      <c r="B4399" s="53" t="s">
        <v>321</v>
      </c>
      <c r="C4399" s="58">
        <v>900</v>
      </c>
      <c r="D4399" s="58">
        <v>0</v>
      </c>
    </row>
    <row r="4400" spans="1:4" s="57" customFormat="1" x14ac:dyDescent="0.2">
      <c r="A4400" s="46">
        <v>510000</v>
      </c>
      <c r="B4400" s="51" t="s">
        <v>153</v>
      </c>
      <c r="C4400" s="67">
        <f>C4401+0+C4403</f>
        <v>10300</v>
      </c>
      <c r="D4400" s="67">
        <f>D4401+0+D4403</f>
        <v>0</v>
      </c>
    </row>
    <row r="4401" spans="1:4" s="57" customFormat="1" x14ac:dyDescent="0.2">
      <c r="A4401" s="46">
        <v>511000</v>
      </c>
      <c r="B4401" s="51" t="s">
        <v>154</v>
      </c>
      <c r="C4401" s="67">
        <f t="shared" ref="C4401" si="1135">SUM(C4402:C4402)</f>
        <v>5300</v>
      </c>
      <c r="D4401" s="67">
        <f t="shared" ref="D4401" si="1136">SUM(D4402:D4402)</f>
        <v>0</v>
      </c>
    </row>
    <row r="4402" spans="1:4" s="30" customFormat="1" x14ac:dyDescent="0.2">
      <c r="A4402" s="48">
        <v>511300</v>
      </c>
      <c r="B4402" s="49" t="s">
        <v>157</v>
      </c>
      <c r="C4402" s="58">
        <v>5300</v>
      </c>
      <c r="D4402" s="58">
        <v>0</v>
      </c>
    </row>
    <row r="4403" spans="1:4" s="57" customFormat="1" x14ac:dyDescent="0.2">
      <c r="A4403" s="46">
        <v>513000</v>
      </c>
      <c r="B4403" s="51" t="s">
        <v>162</v>
      </c>
      <c r="C4403" s="67">
        <f t="shared" ref="C4403" si="1137">C4404</f>
        <v>5000</v>
      </c>
      <c r="D4403" s="67">
        <f t="shared" ref="D4403" si="1138">D4404</f>
        <v>0</v>
      </c>
    </row>
    <row r="4404" spans="1:4" s="30" customFormat="1" x14ac:dyDescent="0.2">
      <c r="A4404" s="48">
        <v>513700</v>
      </c>
      <c r="B4404" s="49" t="s">
        <v>324</v>
      </c>
      <c r="C4404" s="58">
        <v>5000</v>
      </c>
      <c r="D4404" s="58">
        <v>0</v>
      </c>
    </row>
    <row r="4405" spans="1:4" s="57" customFormat="1" x14ac:dyDescent="0.2">
      <c r="A4405" s="46">
        <v>630000</v>
      </c>
      <c r="B4405" s="51" t="s">
        <v>194</v>
      </c>
      <c r="C4405" s="67">
        <f>0+C4406</f>
        <v>23500</v>
      </c>
      <c r="D4405" s="67">
        <f>0+D4406</f>
        <v>0</v>
      </c>
    </row>
    <row r="4406" spans="1:4" s="57" customFormat="1" x14ac:dyDescent="0.2">
      <c r="A4406" s="46">
        <v>638000</v>
      </c>
      <c r="B4406" s="51" t="s">
        <v>127</v>
      </c>
      <c r="C4406" s="67">
        <f t="shared" ref="C4406" si="1139">C4407</f>
        <v>23500</v>
      </c>
      <c r="D4406" s="67">
        <f t="shared" ref="D4406" si="1140">D4407</f>
        <v>0</v>
      </c>
    </row>
    <row r="4407" spans="1:4" s="30" customFormat="1" x14ac:dyDescent="0.2">
      <c r="A4407" s="48">
        <v>638100</v>
      </c>
      <c r="B4407" s="49" t="s">
        <v>199</v>
      </c>
      <c r="C4407" s="58">
        <v>23500</v>
      </c>
      <c r="D4407" s="58">
        <v>0</v>
      </c>
    </row>
    <row r="4408" spans="1:4" s="102" customFormat="1" x14ac:dyDescent="0.2">
      <c r="A4408" s="93"/>
      <c r="B4408" s="94" t="s">
        <v>236</v>
      </c>
      <c r="C4408" s="88">
        <f>C4381+C4400+C4405</f>
        <v>599700</v>
      </c>
      <c r="D4408" s="88">
        <f>D4381+D4400+D4405</f>
        <v>0</v>
      </c>
    </row>
    <row r="4409" spans="1:4" s="57" customFormat="1" x14ac:dyDescent="0.2">
      <c r="A4409" s="66"/>
      <c r="B4409" s="44"/>
      <c r="C4409" s="67"/>
      <c r="D4409" s="67"/>
    </row>
    <row r="4410" spans="1:4" s="57" customFormat="1" x14ac:dyDescent="0.2">
      <c r="A4410" s="66"/>
      <c r="B4410" s="44"/>
      <c r="C4410" s="67"/>
      <c r="D4410" s="67"/>
    </row>
    <row r="4411" spans="1:4" s="30" customFormat="1" x14ac:dyDescent="0.2">
      <c r="A4411" s="48" t="s">
        <v>708</v>
      </c>
      <c r="B4411" s="51"/>
      <c r="C4411" s="50"/>
      <c r="D4411" s="50"/>
    </row>
    <row r="4412" spans="1:4" s="30" customFormat="1" x14ac:dyDescent="0.2">
      <c r="A4412" s="48" t="s">
        <v>258</v>
      </c>
      <c r="B4412" s="51"/>
      <c r="C4412" s="50"/>
      <c r="D4412" s="50"/>
    </row>
    <row r="4413" spans="1:4" s="30" customFormat="1" x14ac:dyDescent="0.2">
      <c r="A4413" s="48" t="s">
        <v>388</v>
      </c>
      <c r="B4413" s="51"/>
      <c r="C4413" s="50"/>
      <c r="D4413" s="50"/>
    </row>
    <row r="4414" spans="1:4" s="30" customFormat="1" x14ac:dyDescent="0.2">
      <c r="A4414" s="48" t="s">
        <v>589</v>
      </c>
      <c r="B4414" s="51"/>
      <c r="C4414" s="50"/>
      <c r="D4414" s="50"/>
    </row>
    <row r="4415" spans="1:4" s="30" customFormat="1" x14ac:dyDescent="0.2">
      <c r="A4415" s="48"/>
      <c r="B4415" s="79"/>
      <c r="C4415" s="67"/>
      <c r="D4415" s="67"/>
    </row>
    <row r="4416" spans="1:4" s="30" customFormat="1" x14ac:dyDescent="0.2">
      <c r="A4416" s="46">
        <v>410000</v>
      </c>
      <c r="B4416" s="47" t="s">
        <v>87</v>
      </c>
      <c r="C4416" s="45">
        <f>C4417+C4422+C4438+C4436</f>
        <v>9922700</v>
      </c>
      <c r="D4416" s="45">
        <f>D4417+D4422+D4438+D4436</f>
        <v>0</v>
      </c>
    </row>
    <row r="4417" spans="1:4" s="30" customFormat="1" x14ac:dyDescent="0.2">
      <c r="A4417" s="46">
        <v>411000</v>
      </c>
      <c r="B4417" s="47" t="s">
        <v>204</v>
      </c>
      <c r="C4417" s="45">
        <f t="shared" ref="C4417" si="1141">SUM(C4418:C4421)</f>
        <v>3183400</v>
      </c>
      <c r="D4417" s="45">
        <f t="shared" ref="D4417" si="1142">SUM(D4418:D4421)</f>
        <v>0</v>
      </c>
    </row>
    <row r="4418" spans="1:4" s="30" customFormat="1" x14ac:dyDescent="0.2">
      <c r="A4418" s="48">
        <v>411100</v>
      </c>
      <c r="B4418" s="49" t="s">
        <v>88</v>
      </c>
      <c r="C4418" s="58">
        <v>2886000</v>
      </c>
      <c r="D4418" s="58">
        <v>0</v>
      </c>
    </row>
    <row r="4419" spans="1:4" s="30" customFormat="1" x14ac:dyDescent="0.2">
      <c r="A4419" s="48">
        <v>411200</v>
      </c>
      <c r="B4419" s="49" t="s">
        <v>217</v>
      </c>
      <c r="C4419" s="58">
        <v>160000</v>
      </c>
      <c r="D4419" s="58">
        <v>0</v>
      </c>
    </row>
    <row r="4420" spans="1:4" s="30" customFormat="1" ht="40.5" x14ac:dyDescent="0.2">
      <c r="A4420" s="48">
        <v>411300</v>
      </c>
      <c r="B4420" s="49" t="s">
        <v>89</v>
      </c>
      <c r="C4420" s="58">
        <v>99400</v>
      </c>
      <c r="D4420" s="58">
        <v>0</v>
      </c>
    </row>
    <row r="4421" spans="1:4" s="30" customFormat="1" x14ac:dyDescent="0.2">
      <c r="A4421" s="48">
        <v>411400</v>
      </c>
      <c r="B4421" s="49" t="s">
        <v>90</v>
      </c>
      <c r="C4421" s="58">
        <v>38000</v>
      </c>
      <c r="D4421" s="58">
        <v>0</v>
      </c>
    </row>
    <row r="4422" spans="1:4" s="30" customFormat="1" x14ac:dyDescent="0.2">
      <c r="A4422" s="46">
        <v>412000</v>
      </c>
      <c r="B4422" s="51" t="s">
        <v>209</v>
      </c>
      <c r="C4422" s="45">
        <f>SUM(C4423:C4435)</f>
        <v>364300</v>
      </c>
      <c r="D4422" s="45">
        <f>SUM(D4423:D4435)</f>
        <v>0</v>
      </c>
    </row>
    <row r="4423" spans="1:4" s="30" customFormat="1" x14ac:dyDescent="0.2">
      <c r="A4423" s="48">
        <v>412200</v>
      </c>
      <c r="B4423" s="49" t="s">
        <v>218</v>
      </c>
      <c r="C4423" s="58">
        <v>31500</v>
      </c>
      <c r="D4423" s="58">
        <v>0</v>
      </c>
    </row>
    <row r="4424" spans="1:4" s="30" customFormat="1" x14ac:dyDescent="0.2">
      <c r="A4424" s="48">
        <v>412300</v>
      </c>
      <c r="B4424" s="49" t="s">
        <v>92</v>
      </c>
      <c r="C4424" s="58">
        <v>12000</v>
      </c>
      <c r="D4424" s="58">
        <v>0</v>
      </c>
    </row>
    <row r="4425" spans="1:4" s="30" customFormat="1" x14ac:dyDescent="0.2">
      <c r="A4425" s="48">
        <v>412500</v>
      </c>
      <c r="B4425" s="49" t="s">
        <v>94</v>
      </c>
      <c r="C4425" s="58">
        <v>25000</v>
      </c>
      <c r="D4425" s="58">
        <v>0</v>
      </c>
    </row>
    <row r="4426" spans="1:4" s="30" customFormat="1" x14ac:dyDescent="0.2">
      <c r="A4426" s="48">
        <v>412600</v>
      </c>
      <c r="B4426" s="49" t="s">
        <v>219</v>
      </c>
      <c r="C4426" s="58">
        <v>63000</v>
      </c>
      <c r="D4426" s="58">
        <v>0</v>
      </c>
    </row>
    <row r="4427" spans="1:4" s="30" customFormat="1" x14ac:dyDescent="0.2">
      <c r="A4427" s="48">
        <v>412700</v>
      </c>
      <c r="B4427" s="49" t="s">
        <v>206</v>
      </c>
      <c r="C4427" s="58">
        <v>65299.999999999993</v>
      </c>
      <c r="D4427" s="58">
        <v>0</v>
      </c>
    </row>
    <row r="4428" spans="1:4" s="30" customFormat="1" x14ac:dyDescent="0.2">
      <c r="A4428" s="48">
        <v>412900</v>
      </c>
      <c r="B4428" s="53" t="s">
        <v>533</v>
      </c>
      <c r="C4428" s="58">
        <v>500</v>
      </c>
      <c r="D4428" s="58">
        <v>0</v>
      </c>
    </row>
    <row r="4429" spans="1:4" s="30" customFormat="1" x14ac:dyDescent="0.2">
      <c r="A4429" s="48">
        <v>412900</v>
      </c>
      <c r="B4429" s="53" t="s">
        <v>301</v>
      </c>
      <c r="C4429" s="58">
        <v>10000</v>
      </c>
      <c r="D4429" s="58">
        <v>0</v>
      </c>
    </row>
    <row r="4430" spans="1:4" s="30" customFormat="1" x14ac:dyDescent="0.2">
      <c r="A4430" s="48">
        <v>412900</v>
      </c>
      <c r="B4430" s="53" t="s">
        <v>319</v>
      </c>
      <c r="C4430" s="58">
        <v>4000</v>
      </c>
      <c r="D4430" s="58">
        <v>0</v>
      </c>
    </row>
    <row r="4431" spans="1:4" s="30" customFormat="1" x14ac:dyDescent="0.2">
      <c r="A4431" s="48">
        <v>412900</v>
      </c>
      <c r="B4431" s="53" t="s">
        <v>320</v>
      </c>
      <c r="C4431" s="58">
        <v>6000</v>
      </c>
      <c r="D4431" s="58">
        <v>0</v>
      </c>
    </row>
    <row r="4432" spans="1:4" s="30" customFormat="1" x14ac:dyDescent="0.2">
      <c r="A4432" s="48">
        <v>412900</v>
      </c>
      <c r="B4432" s="53" t="s">
        <v>321</v>
      </c>
      <c r="C4432" s="58">
        <v>7000</v>
      </c>
      <c r="D4432" s="58">
        <v>0</v>
      </c>
    </row>
    <row r="4433" spans="1:4" s="30" customFormat="1" x14ac:dyDescent="0.2">
      <c r="A4433" s="48">
        <v>412900</v>
      </c>
      <c r="B4433" s="49" t="s">
        <v>709</v>
      </c>
      <c r="C4433" s="58">
        <v>100000.00000000003</v>
      </c>
      <c r="D4433" s="58">
        <v>0</v>
      </c>
    </row>
    <row r="4434" spans="1:4" s="30" customFormat="1" x14ac:dyDescent="0.2">
      <c r="A4434" s="48">
        <v>412900</v>
      </c>
      <c r="B4434" s="49" t="s">
        <v>454</v>
      </c>
      <c r="C4434" s="58">
        <v>20000</v>
      </c>
      <c r="D4434" s="58">
        <v>0</v>
      </c>
    </row>
    <row r="4435" spans="1:4" s="30" customFormat="1" x14ac:dyDescent="0.2">
      <c r="A4435" s="48">
        <v>412900</v>
      </c>
      <c r="B4435" s="49" t="s">
        <v>455</v>
      </c>
      <c r="C4435" s="58">
        <v>20000</v>
      </c>
      <c r="D4435" s="58">
        <v>0</v>
      </c>
    </row>
    <row r="4436" spans="1:4" s="55" customFormat="1" x14ac:dyDescent="0.2">
      <c r="A4436" s="46">
        <v>414000</v>
      </c>
      <c r="B4436" s="51" t="s">
        <v>104</v>
      </c>
      <c r="C4436" s="45">
        <f>SUM(C4437:C4437)</f>
        <v>5650000</v>
      </c>
      <c r="D4436" s="45">
        <f>SUM(D4437:D4437)</f>
        <v>0</v>
      </c>
    </row>
    <row r="4437" spans="1:4" s="30" customFormat="1" x14ac:dyDescent="0.2">
      <c r="A4437" s="48">
        <v>414100</v>
      </c>
      <c r="B4437" s="49" t="s">
        <v>456</v>
      </c>
      <c r="C4437" s="58">
        <v>5650000</v>
      </c>
      <c r="D4437" s="58">
        <v>0</v>
      </c>
    </row>
    <row r="4438" spans="1:4" s="30" customFormat="1" x14ac:dyDescent="0.2">
      <c r="A4438" s="46">
        <v>415000</v>
      </c>
      <c r="B4438" s="51" t="s">
        <v>50</v>
      </c>
      <c r="C4438" s="45">
        <f>SUM(C4439:C4440)</f>
        <v>725000</v>
      </c>
      <c r="D4438" s="45">
        <f>SUM(D4439:D4440)</f>
        <v>0</v>
      </c>
    </row>
    <row r="4439" spans="1:4" s="30" customFormat="1" x14ac:dyDescent="0.2">
      <c r="A4439" s="48">
        <v>415200</v>
      </c>
      <c r="B4439" s="49" t="s">
        <v>457</v>
      </c>
      <c r="C4439" s="58">
        <v>700000</v>
      </c>
      <c r="D4439" s="58">
        <v>0</v>
      </c>
    </row>
    <row r="4440" spans="1:4" s="30" customFormat="1" x14ac:dyDescent="0.2">
      <c r="A4440" s="48">
        <v>415200</v>
      </c>
      <c r="B4440" s="49" t="s">
        <v>710</v>
      </c>
      <c r="C4440" s="58">
        <v>25000</v>
      </c>
      <c r="D4440" s="58">
        <v>0</v>
      </c>
    </row>
    <row r="4441" spans="1:4" s="30" customFormat="1" x14ac:dyDescent="0.2">
      <c r="A4441" s="46">
        <v>480000</v>
      </c>
      <c r="B4441" s="51" t="s">
        <v>149</v>
      </c>
      <c r="C4441" s="45">
        <f>C4442+0</f>
        <v>1069100</v>
      </c>
      <c r="D4441" s="45">
        <f>D4442+0</f>
        <v>0</v>
      </c>
    </row>
    <row r="4442" spans="1:4" s="30" customFormat="1" x14ac:dyDescent="0.2">
      <c r="A4442" s="46">
        <v>488000</v>
      </c>
      <c r="B4442" s="51" t="s">
        <v>103</v>
      </c>
      <c r="C4442" s="45">
        <f>SUM(C4443:C4444)</f>
        <v>1069100</v>
      </c>
      <c r="D4442" s="45">
        <f>SUM(D4443:D4444)</f>
        <v>0</v>
      </c>
    </row>
    <row r="4443" spans="1:4" s="30" customFormat="1" x14ac:dyDescent="0.2">
      <c r="A4443" s="48">
        <v>488100</v>
      </c>
      <c r="B4443" s="49" t="s">
        <v>517</v>
      </c>
      <c r="C4443" s="58">
        <v>269100</v>
      </c>
      <c r="D4443" s="58">
        <v>0</v>
      </c>
    </row>
    <row r="4444" spans="1:4" s="30" customFormat="1" x14ac:dyDescent="0.2">
      <c r="A4444" s="48">
        <v>488100</v>
      </c>
      <c r="B4444" s="49" t="s">
        <v>518</v>
      </c>
      <c r="C4444" s="58">
        <v>800000</v>
      </c>
      <c r="D4444" s="58">
        <v>0</v>
      </c>
    </row>
    <row r="4445" spans="1:4" s="30" customFormat="1" x14ac:dyDescent="0.2">
      <c r="A4445" s="46">
        <v>510000</v>
      </c>
      <c r="B4445" s="51" t="s">
        <v>153</v>
      </c>
      <c r="C4445" s="45">
        <f>C4446+C4448</f>
        <v>15000</v>
      </c>
      <c r="D4445" s="45">
        <f>D4446+D4448</f>
        <v>0</v>
      </c>
    </row>
    <row r="4446" spans="1:4" s="30" customFormat="1" x14ac:dyDescent="0.2">
      <c r="A4446" s="46">
        <v>511000</v>
      </c>
      <c r="B4446" s="51" t="s">
        <v>154</v>
      </c>
      <c r="C4446" s="45">
        <f>SUM(C4447:C4447)</f>
        <v>10000</v>
      </c>
      <c r="D4446" s="45">
        <f>SUM(D4447:D4447)</f>
        <v>0</v>
      </c>
    </row>
    <row r="4447" spans="1:4" s="30" customFormat="1" x14ac:dyDescent="0.2">
      <c r="A4447" s="48">
        <v>511300</v>
      </c>
      <c r="B4447" s="49" t="s">
        <v>157</v>
      </c>
      <c r="C4447" s="58">
        <v>10000</v>
      </c>
      <c r="D4447" s="58">
        <v>0</v>
      </c>
    </row>
    <row r="4448" spans="1:4" s="30" customFormat="1" x14ac:dyDescent="0.2">
      <c r="A4448" s="46">
        <v>516000</v>
      </c>
      <c r="B4448" s="51" t="s">
        <v>164</v>
      </c>
      <c r="C4448" s="45">
        <f t="shared" ref="C4448" si="1143">SUM(C4449)</f>
        <v>5000</v>
      </c>
      <c r="D4448" s="45">
        <f t="shared" ref="D4448" si="1144">SUM(D4449)</f>
        <v>0</v>
      </c>
    </row>
    <row r="4449" spans="1:4" s="30" customFormat="1" x14ac:dyDescent="0.2">
      <c r="A4449" s="48">
        <v>516100</v>
      </c>
      <c r="B4449" s="49" t="s">
        <v>164</v>
      </c>
      <c r="C4449" s="58">
        <v>5000</v>
      </c>
      <c r="D4449" s="58">
        <v>0</v>
      </c>
    </row>
    <row r="4450" spans="1:4" s="55" customFormat="1" x14ac:dyDescent="0.2">
      <c r="A4450" s="46">
        <v>630000</v>
      </c>
      <c r="B4450" s="51" t="s">
        <v>194</v>
      </c>
      <c r="C4450" s="45">
        <f>C4451+C4453</f>
        <v>2435500</v>
      </c>
      <c r="D4450" s="45">
        <f>D4451+D4453</f>
        <v>0</v>
      </c>
    </row>
    <row r="4451" spans="1:4" s="55" customFormat="1" x14ac:dyDescent="0.2">
      <c r="A4451" s="46">
        <v>631000</v>
      </c>
      <c r="B4451" s="51" t="s">
        <v>126</v>
      </c>
      <c r="C4451" s="45">
        <f>SUM(C4452:C4452)</f>
        <v>2300000</v>
      </c>
      <c r="D4451" s="45">
        <f>SUM(D4452:D4452)</f>
        <v>0</v>
      </c>
    </row>
    <row r="4452" spans="1:4" s="30" customFormat="1" x14ac:dyDescent="0.2">
      <c r="A4452" s="48">
        <v>631900</v>
      </c>
      <c r="B4452" s="49" t="s">
        <v>186</v>
      </c>
      <c r="C4452" s="58">
        <v>2300000</v>
      </c>
      <c r="D4452" s="58">
        <v>0</v>
      </c>
    </row>
    <row r="4453" spans="1:4" s="55" customFormat="1" x14ac:dyDescent="0.2">
      <c r="A4453" s="46">
        <v>638000</v>
      </c>
      <c r="B4453" s="51" t="s">
        <v>127</v>
      </c>
      <c r="C4453" s="45">
        <f t="shared" ref="C4453" si="1145">C4454</f>
        <v>135500</v>
      </c>
      <c r="D4453" s="45">
        <f t="shared" ref="D4453" si="1146">D4454</f>
        <v>0</v>
      </c>
    </row>
    <row r="4454" spans="1:4" s="30" customFormat="1" x14ac:dyDescent="0.2">
      <c r="A4454" s="48">
        <v>638100</v>
      </c>
      <c r="B4454" s="49" t="s">
        <v>199</v>
      </c>
      <c r="C4454" s="58">
        <v>135500</v>
      </c>
      <c r="D4454" s="58">
        <v>0</v>
      </c>
    </row>
    <row r="4455" spans="1:4" s="30" customFormat="1" x14ac:dyDescent="0.2">
      <c r="A4455" s="89"/>
      <c r="B4455" s="83" t="s">
        <v>236</v>
      </c>
      <c r="C4455" s="87">
        <f>C4416+C4441+C4445+C4450+0</f>
        <v>13442300</v>
      </c>
      <c r="D4455" s="87">
        <f>D4416+D4441+D4445+D4450+0</f>
        <v>0</v>
      </c>
    </row>
    <row r="4456" spans="1:4" s="30" customFormat="1" x14ac:dyDescent="0.2">
      <c r="A4456" s="48"/>
      <c r="B4456" s="49"/>
      <c r="C4456" s="50"/>
      <c r="D4456" s="50"/>
    </row>
    <row r="4457" spans="1:4" s="30" customFormat="1" x14ac:dyDescent="0.2">
      <c r="A4457" s="43"/>
      <c r="B4457" s="44"/>
      <c r="C4457" s="50"/>
      <c r="D4457" s="50"/>
    </row>
    <row r="4458" spans="1:4" s="30" customFormat="1" x14ac:dyDescent="0.2">
      <c r="A4458" s="48" t="s">
        <v>711</v>
      </c>
      <c r="B4458" s="51"/>
      <c r="C4458" s="50"/>
      <c r="D4458" s="50"/>
    </row>
    <row r="4459" spans="1:4" s="30" customFormat="1" x14ac:dyDescent="0.2">
      <c r="A4459" s="48" t="s">
        <v>259</v>
      </c>
      <c r="B4459" s="51"/>
      <c r="C4459" s="50"/>
      <c r="D4459" s="50"/>
    </row>
    <row r="4460" spans="1:4" s="30" customFormat="1" x14ac:dyDescent="0.2">
      <c r="A4460" s="48" t="s">
        <v>389</v>
      </c>
      <c r="B4460" s="51"/>
      <c r="C4460" s="50"/>
      <c r="D4460" s="50"/>
    </row>
    <row r="4461" spans="1:4" s="30" customFormat="1" x14ac:dyDescent="0.2">
      <c r="A4461" s="48" t="s">
        <v>532</v>
      </c>
      <c r="B4461" s="51"/>
      <c r="C4461" s="50"/>
      <c r="D4461" s="50"/>
    </row>
    <row r="4462" spans="1:4" s="30" customFormat="1" x14ac:dyDescent="0.2">
      <c r="A4462" s="48"/>
      <c r="B4462" s="79"/>
      <c r="C4462" s="67"/>
      <c r="D4462" s="67"/>
    </row>
    <row r="4463" spans="1:4" s="30" customFormat="1" x14ac:dyDescent="0.2">
      <c r="A4463" s="46">
        <v>410000</v>
      </c>
      <c r="B4463" s="47" t="s">
        <v>87</v>
      </c>
      <c r="C4463" s="45">
        <f>C4464+C4469+0+0+0</f>
        <v>3209100</v>
      </c>
      <c r="D4463" s="45">
        <f>D4464+D4469+0+0+0</f>
        <v>0</v>
      </c>
    </row>
    <row r="4464" spans="1:4" s="30" customFormat="1" x14ac:dyDescent="0.2">
      <c r="A4464" s="46">
        <v>411000</v>
      </c>
      <c r="B4464" s="47" t="s">
        <v>204</v>
      </c>
      <c r="C4464" s="45">
        <f t="shared" ref="C4464" si="1147">SUM(C4465:C4468)</f>
        <v>2833000</v>
      </c>
      <c r="D4464" s="45">
        <f t="shared" ref="D4464" si="1148">SUM(D4465:D4468)</f>
        <v>0</v>
      </c>
    </row>
    <row r="4465" spans="1:4" s="30" customFormat="1" x14ac:dyDescent="0.2">
      <c r="A4465" s="48">
        <v>411100</v>
      </c>
      <c r="B4465" s="49" t="s">
        <v>88</v>
      </c>
      <c r="C4465" s="58">
        <v>2730000</v>
      </c>
      <c r="D4465" s="58">
        <v>0</v>
      </c>
    </row>
    <row r="4466" spans="1:4" s="30" customFormat="1" x14ac:dyDescent="0.2">
      <c r="A4466" s="48">
        <v>411200</v>
      </c>
      <c r="B4466" s="49" t="s">
        <v>217</v>
      </c>
      <c r="C4466" s="58">
        <v>54400</v>
      </c>
      <c r="D4466" s="58">
        <v>0</v>
      </c>
    </row>
    <row r="4467" spans="1:4" s="30" customFormat="1" ht="40.5" x14ac:dyDescent="0.2">
      <c r="A4467" s="48">
        <v>411300</v>
      </c>
      <c r="B4467" s="49" t="s">
        <v>89</v>
      </c>
      <c r="C4467" s="58">
        <v>31600</v>
      </c>
      <c r="D4467" s="58">
        <v>0</v>
      </c>
    </row>
    <row r="4468" spans="1:4" s="30" customFormat="1" x14ac:dyDescent="0.2">
      <c r="A4468" s="48">
        <v>411400</v>
      </c>
      <c r="B4468" s="49" t="s">
        <v>90</v>
      </c>
      <c r="C4468" s="58">
        <v>17000</v>
      </c>
      <c r="D4468" s="58">
        <v>0</v>
      </c>
    </row>
    <row r="4469" spans="1:4" s="30" customFormat="1" x14ac:dyDescent="0.2">
      <c r="A4469" s="46">
        <v>412000</v>
      </c>
      <c r="B4469" s="51" t="s">
        <v>209</v>
      </c>
      <c r="C4469" s="45">
        <f>SUM(C4470:C4480)</f>
        <v>376100</v>
      </c>
      <c r="D4469" s="45">
        <f>SUM(D4470:D4480)</f>
        <v>0</v>
      </c>
    </row>
    <row r="4470" spans="1:4" s="30" customFormat="1" x14ac:dyDescent="0.2">
      <c r="A4470" s="56">
        <v>412100</v>
      </c>
      <c r="B4470" s="49" t="s">
        <v>91</v>
      </c>
      <c r="C4470" s="58">
        <v>4700</v>
      </c>
      <c r="D4470" s="58">
        <v>0</v>
      </c>
    </row>
    <row r="4471" spans="1:4" s="30" customFormat="1" x14ac:dyDescent="0.2">
      <c r="A4471" s="48">
        <v>412200</v>
      </c>
      <c r="B4471" s="49" t="s">
        <v>218</v>
      </c>
      <c r="C4471" s="58">
        <v>44000</v>
      </c>
      <c r="D4471" s="58">
        <v>0</v>
      </c>
    </row>
    <row r="4472" spans="1:4" s="30" customFormat="1" x14ac:dyDescent="0.2">
      <c r="A4472" s="48">
        <v>412300</v>
      </c>
      <c r="B4472" s="49" t="s">
        <v>92</v>
      </c>
      <c r="C4472" s="58">
        <v>18000</v>
      </c>
      <c r="D4472" s="58">
        <v>0</v>
      </c>
    </row>
    <row r="4473" spans="1:4" s="30" customFormat="1" x14ac:dyDescent="0.2">
      <c r="A4473" s="48">
        <v>412500</v>
      </c>
      <c r="B4473" s="49" t="s">
        <v>94</v>
      </c>
      <c r="C4473" s="58">
        <v>16000</v>
      </c>
      <c r="D4473" s="58">
        <v>0</v>
      </c>
    </row>
    <row r="4474" spans="1:4" s="30" customFormat="1" x14ac:dyDescent="0.2">
      <c r="A4474" s="48">
        <v>412600</v>
      </c>
      <c r="B4474" s="49" t="s">
        <v>219</v>
      </c>
      <c r="C4474" s="58">
        <v>42000</v>
      </c>
      <c r="D4474" s="58">
        <v>0</v>
      </c>
    </row>
    <row r="4475" spans="1:4" s="30" customFormat="1" x14ac:dyDescent="0.2">
      <c r="A4475" s="48">
        <v>412700</v>
      </c>
      <c r="B4475" s="49" t="s">
        <v>206</v>
      </c>
      <c r="C4475" s="58">
        <v>39000</v>
      </c>
      <c r="D4475" s="58">
        <v>0</v>
      </c>
    </row>
    <row r="4476" spans="1:4" s="30" customFormat="1" x14ac:dyDescent="0.2">
      <c r="A4476" s="48">
        <v>412900</v>
      </c>
      <c r="B4476" s="53" t="s">
        <v>533</v>
      </c>
      <c r="C4476" s="58">
        <v>400</v>
      </c>
      <c r="D4476" s="58">
        <v>0</v>
      </c>
    </row>
    <row r="4477" spans="1:4" s="30" customFormat="1" x14ac:dyDescent="0.2">
      <c r="A4477" s="48">
        <v>412900</v>
      </c>
      <c r="B4477" s="53" t="s">
        <v>301</v>
      </c>
      <c r="C4477" s="58">
        <v>200000</v>
      </c>
      <c r="D4477" s="58">
        <v>0</v>
      </c>
    </row>
    <row r="4478" spans="1:4" s="30" customFormat="1" x14ac:dyDescent="0.2">
      <c r="A4478" s="48">
        <v>412900</v>
      </c>
      <c r="B4478" s="53" t="s">
        <v>319</v>
      </c>
      <c r="C4478" s="58">
        <v>3999.9999999999995</v>
      </c>
      <c r="D4478" s="58">
        <v>0</v>
      </c>
    </row>
    <row r="4479" spans="1:4" s="30" customFormat="1" x14ac:dyDescent="0.2">
      <c r="A4479" s="48">
        <v>412900</v>
      </c>
      <c r="B4479" s="53" t="s">
        <v>320</v>
      </c>
      <c r="C4479" s="58">
        <v>3000</v>
      </c>
      <c r="D4479" s="58">
        <v>0</v>
      </c>
    </row>
    <row r="4480" spans="1:4" s="30" customFormat="1" x14ac:dyDescent="0.2">
      <c r="A4480" s="48">
        <v>412900</v>
      </c>
      <c r="B4480" s="53" t="s">
        <v>321</v>
      </c>
      <c r="C4480" s="58">
        <v>5000</v>
      </c>
      <c r="D4480" s="58">
        <v>0</v>
      </c>
    </row>
    <row r="4481" spans="1:4" s="30" customFormat="1" x14ac:dyDescent="0.2">
      <c r="A4481" s="46">
        <v>480000</v>
      </c>
      <c r="B4481" s="51" t="s">
        <v>149</v>
      </c>
      <c r="C4481" s="45">
        <f>C4482+0</f>
        <v>2760000</v>
      </c>
      <c r="D4481" s="45">
        <f>D4482+0</f>
        <v>0</v>
      </c>
    </row>
    <row r="4482" spans="1:4" s="30" customFormat="1" x14ac:dyDescent="0.2">
      <c r="A4482" s="46">
        <v>488000</v>
      </c>
      <c r="B4482" s="51" t="s">
        <v>103</v>
      </c>
      <c r="C4482" s="45">
        <f t="shared" ref="C4482" si="1149">SUM(C4483:C4487)</f>
        <v>2760000</v>
      </c>
      <c r="D4482" s="45">
        <f t="shared" ref="D4482" si="1150">SUM(D4483:D4487)</f>
        <v>0</v>
      </c>
    </row>
    <row r="4483" spans="1:4" s="54" customFormat="1" ht="40.5" x14ac:dyDescent="0.2">
      <c r="A4483" s="48">
        <v>488100</v>
      </c>
      <c r="B4483" s="54" t="s">
        <v>444</v>
      </c>
      <c r="C4483" s="58">
        <v>30000</v>
      </c>
      <c r="D4483" s="58">
        <v>0</v>
      </c>
    </row>
    <row r="4484" spans="1:4" s="54" customFormat="1" x14ac:dyDescent="0.2">
      <c r="A4484" s="48">
        <v>488100</v>
      </c>
      <c r="B4484" s="54" t="s">
        <v>458</v>
      </c>
      <c r="C4484" s="58">
        <v>0</v>
      </c>
      <c r="D4484" s="58">
        <v>0</v>
      </c>
    </row>
    <row r="4485" spans="1:4" s="54" customFormat="1" x14ac:dyDescent="0.2">
      <c r="A4485" s="48">
        <v>488100</v>
      </c>
      <c r="B4485" s="54" t="s">
        <v>459</v>
      </c>
      <c r="C4485" s="58">
        <v>1380000</v>
      </c>
      <c r="D4485" s="58">
        <v>0</v>
      </c>
    </row>
    <row r="4486" spans="1:4" s="54" customFormat="1" x14ac:dyDescent="0.2">
      <c r="A4486" s="48">
        <v>488100</v>
      </c>
      <c r="B4486" s="54" t="s">
        <v>460</v>
      </c>
      <c r="C4486" s="58">
        <v>1120000</v>
      </c>
      <c r="D4486" s="58">
        <v>0</v>
      </c>
    </row>
    <row r="4487" spans="1:4" s="54" customFormat="1" x14ac:dyDescent="0.2">
      <c r="A4487" s="48">
        <v>488100</v>
      </c>
      <c r="B4487" s="54" t="s">
        <v>461</v>
      </c>
      <c r="C4487" s="58">
        <v>230000</v>
      </c>
      <c r="D4487" s="58">
        <v>0</v>
      </c>
    </row>
    <row r="4488" spans="1:4" s="30" customFormat="1" x14ac:dyDescent="0.2">
      <c r="A4488" s="46">
        <v>510000</v>
      </c>
      <c r="B4488" s="51" t="s">
        <v>153</v>
      </c>
      <c r="C4488" s="45">
        <f>C4489+C4491</f>
        <v>15000</v>
      </c>
      <c r="D4488" s="45">
        <f>D4489+D4491</f>
        <v>0</v>
      </c>
    </row>
    <row r="4489" spans="1:4" s="30" customFormat="1" x14ac:dyDescent="0.2">
      <c r="A4489" s="46">
        <v>511000</v>
      </c>
      <c r="B4489" s="51" t="s">
        <v>154</v>
      </c>
      <c r="C4489" s="45">
        <f>SUM(C4490:C4490)</f>
        <v>10000</v>
      </c>
      <c r="D4489" s="45">
        <f>SUM(D4490:D4490)</f>
        <v>0</v>
      </c>
    </row>
    <row r="4490" spans="1:4" s="30" customFormat="1" x14ac:dyDescent="0.2">
      <c r="A4490" s="48">
        <v>511300</v>
      </c>
      <c r="B4490" s="49" t="s">
        <v>157</v>
      </c>
      <c r="C4490" s="58">
        <v>10000</v>
      </c>
      <c r="D4490" s="58">
        <v>0</v>
      </c>
    </row>
    <row r="4491" spans="1:4" s="55" customFormat="1" x14ac:dyDescent="0.2">
      <c r="A4491" s="46">
        <v>516000</v>
      </c>
      <c r="B4491" s="51" t="s">
        <v>164</v>
      </c>
      <c r="C4491" s="45">
        <f t="shared" ref="C4491" si="1151">C4492</f>
        <v>5000</v>
      </c>
      <c r="D4491" s="45">
        <f t="shared" ref="D4491" si="1152">D4492</f>
        <v>0</v>
      </c>
    </row>
    <row r="4492" spans="1:4" s="30" customFormat="1" x14ac:dyDescent="0.2">
      <c r="A4492" s="48">
        <v>516100</v>
      </c>
      <c r="B4492" s="49" t="s">
        <v>164</v>
      </c>
      <c r="C4492" s="58">
        <v>5000</v>
      </c>
      <c r="D4492" s="58">
        <v>0</v>
      </c>
    </row>
    <row r="4493" spans="1:4" s="55" customFormat="1" x14ac:dyDescent="0.2">
      <c r="A4493" s="46">
        <v>630000</v>
      </c>
      <c r="B4493" s="51" t="s">
        <v>194</v>
      </c>
      <c r="C4493" s="45">
        <f>C4496+C4494</f>
        <v>43500</v>
      </c>
      <c r="D4493" s="45">
        <f>D4496+D4494</f>
        <v>0</v>
      </c>
    </row>
    <row r="4494" spans="1:4" s="55" customFormat="1" x14ac:dyDescent="0.2">
      <c r="A4494" s="46">
        <v>631000</v>
      </c>
      <c r="B4494" s="51" t="s">
        <v>126</v>
      </c>
      <c r="C4494" s="45">
        <f>0+C4495+0</f>
        <v>5500</v>
      </c>
      <c r="D4494" s="45">
        <f>0+D4495+0</f>
        <v>0</v>
      </c>
    </row>
    <row r="4495" spans="1:4" s="30" customFormat="1" x14ac:dyDescent="0.2">
      <c r="A4495" s="56">
        <v>631300</v>
      </c>
      <c r="B4495" s="49" t="s">
        <v>198</v>
      </c>
      <c r="C4495" s="58">
        <v>5500</v>
      </c>
      <c r="D4495" s="58">
        <v>0</v>
      </c>
    </row>
    <row r="4496" spans="1:4" s="55" customFormat="1" x14ac:dyDescent="0.2">
      <c r="A4496" s="46">
        <v>638000</v>
      </c>
      <c r="B4496" s="51" t="s">
        <v>127</v>
      </c>
      <c r="C4496" s="45">
        <f t="shared" ref="C4496" si="1153">C4497</f>
        <v>38000</v>
      </c>
      <c r="D4496" s="45">
        <f t="shared" ref="D4496" si="1154">D4497</f>
        <v>0</v>
      </c>
    </row>
    <row r="4497" spans="1:4" s="30" customFormat="1" x14ac:dyDescent="0.2">
      <c r="A4497" s="48">
        <v>638100</v>
      </c>
      <c r="B4497" s="49" t="s">
        <v>199</v>
      </c>
      <c r="C4497" s="58">
        <v>38000</v>
      </c>
      <c r="D4497" s="58">
        <v>0</v>
      </c>
    </row>
    <row r="4498" spans="1:4" s="30" customFormat="1" x14ac:dyDescent="0.2">
      <c r="A4498" s="89"/>
      <c r="B4498" s="83" t="s">
        <v>236</v>
      </c>
      <c r="C4498" s="87">
        <f>C4463+C4481+C4488+C4493+0</f>
        <v>6027600</v>
      </c>
      <c r="D4498" s="87">
        <f>D4463+D4481+D4488+D4493+0</f>
        <v>0</v>
      </c>
    </row>
    <row r="4499" spans="1:4" s="30" customFormat="1" x14ac:dyDescent="0.2">
      <c r="A4499" s="66"/>
      <c r="B4499" s="44"/>
      <c r="C4499" s="67"/>
      <c r="D4499" s="67"/>
    </row>
    <row r="4500" spans="1:4" s="30" customFormat="1" x14ac:dyDescent="0.2">
      <c r="A4500" s="43"/>
      <c r="B4500" s="44"/>
      <c r="C4500" s="50"/>
      <c r="D4500" s="50"/>
    </row>
    <row r="4501" spans="1:4" s="30" customFormat="1" x14ac:dyDescent="0.2">
      <c r="A4501" s="48" t="s">
        <v>712</v>
      </c>
      <c r="B4501" s="51"/>
      <c r="C4501" s="50"/>
      <c r="D4501" s="50"/>
    </row>
    <row r="4502" spans="1:4" s="30" customFormat="1" x14ac:dyDescent="0.2">
      <c r="A4502" s="48" t="s">
        <v>259</v>
      </c>
      <c r="B4502" s="51"/>
      <c r="C4502" s="50"/>
      <c r="D4502" s="50"/>
    </row>
    <row r="4503" spans="1:4" s="30" customFormat="1" x14ac:dyDescent="0.2">
      <c r="A4503" s="48" t="s">
        <v>390</v>
      </c>
      <c r="B4503" s="51"/>
      <c r="C4503" s="50"/>
      <c r="D4503" s="50"/>
    </row>
    <row r="4504" spans="1:4" s="30" customFormat="1" x14ac:dyDescent="0.2">
      <c r="A4504" s="48" t="s">
        <v>532</v>
      </c>
      <c r="B4504" s="51"/>
      <c r="C4504" s="50"/>
      <c r="D4504" s="50"/>
    </row>
    <row r="4505" spans="1:4" s="30" customFormat="1" x14ac:dyDescent="0.2">
      <c r="A4505" s="48"/>
      <c r="B4505" s="79"/>
      <c r="C4505" s="67"/>
      <c r="D4505" s="67"/>
    </row>
    <row r="4506" spans="1:4" s="30" customFormat="1" x14ac:dyDescent="0.2">
      <c r="A4506" s="46">
        <v>410000</v>
      </c>
      <c r="B4506" s="47" t="s">
        <v>87</v>
      </c>
      <c r="C4506" s="45">
        <f>C4507+C4512+0+0</f>
        <v>1367100</v>
      </c>
      <c r="D4506" s="45">
        <f>D4507+D4512+0+0</f>
        <v>0</v>
      </c>
    </row>
    <row r="4507" spans="1:4" s="30" customFormat="1" x14ac:dyDescent="0.2">
      <c r="A4507" s="46">
        <v>411000</v>
      </c>
      <c r="B4507" s="47" t="s">
        <v>204</v>
      </c>
      <c r="C4507" s="45">
        <f t="shared" ref="C4507" si="1155">SUM(C4508:C4511)</f>
        <v>1235000</v>
      </c>
      <c r="D4507" s="45">
        <f t="shared" ref="D4507" si="1156">SUM(D4508:D4511)</f>
        <v>0</v>
      </c>
    </row>
    <row r="4508" spans="1:4" s="30" customFormat="1" x14ac:dyDescent="0.2">
      <c r="A4508" s="48">
        <v>411100</v>
      </c>
      <c r="B4508" s="49" t="s">
        <v>88</v>
      </c>
      <c r="C4508" s="58">
        <v>1170000</v>
      </c>
      <c r="D4508" s="58">
        <v>0</v>
      </c>
    </row>
    <row r="4509" spans="1:4" s="30" customFormat="1" x14ac:dyDescent="0.2">
      <c r="A4509" s="48">
        <v>411200</v>
      </c>
      <c r="B4509" s="49" t="s">
        <v>217</v>
      </c>
      <c r="C4509" s="58">
        <v>35000</v>
      </c>
      <c r="D4509" s="58">
        <v>0</v>
      </c>
    </row>
    <row r="4510" spans="1:4" s="30" customFormat="1" ht="40.5" x14ac:dyDescent="0.2">
      <c r="A4510" s="48">
        <v>411300</v>
      </c>
      <c r="B4510" s="49" t="s">
        <v>89</v>
      </c>
      <c r="C4510" s="58">
        <v>20000</v>
      </c>
      <c r="D4510" s="58">
        <v>0</v>
      </c>
    </row>
    <row r="4511" spans="1:4" s="30" customFormat="1" x14ac:dyDescent="0.2">
      <c r="A4511" s="48">
        <v>411400</v>
      </c>
      <c r="B4511" s="49" t="s">
        <v>90</v>
      </c>
      <c r="C4511" s="58">
        <v>10000</v>
      </c>
      <c r="D4511" s="58">
        <v>0</v>
      </c>
    </row>
    <row r="4512" spans="1:4" s="30" customFormat="1" x14ac:dyDescent="0.2">
      <c r="A4512" s="46">
        <v>412000</v>
      </c>
      <c r="B4512" s="51" t="s">
        <v>209</v>
      </c>
      <c r="C4512" s="45">
        <f>SUM(C4513:C4523)</f>
        <v>132100</v>
      </c>
      <c r="D4512" s="45">
        <f>SUM(D4513:D4523)</f>
        <v>0</v>
      </c>
    </row>
    <row r="4513" spans="1:4" s="30" customFormat="1" x14ac:dyDescent="0.2">
      <c r="A4513" s="48">
        <v>412200</v>
      </c>
      <c r="B4513" s="49" t="s">
        <v>218</v>
      </c>
      <c r="C4513" s="58">
        <v>13000</v>
      </c>
      <c r="D4513" s="58">
        <v>0</v>
      </c>
    </row>
    <row r="4514" spans="1:4" s="30" customFormat="1" x14ac:dyDescent="0.2">
      <c r="A4514" s="48">
        <v>412300</v>
      </c>
      <c r="B4514" s="49" t="s">
        <v>92</v>
      </c>
      <c r="C4514" s="58">
        <v>5500</v>
      </c>
      <c r="D4514" s="58">
        <v>0</v>
      </c>
    </row>
    <row r="4515" spans="1:4" s="30" customFormat="1" x14ac:dyDescent="0.2">
      <c r="A4515" s="48">
        <v>412500</v>
      </c>
      <c r="B4515" s="49" t="s">
        <v>94</v>
      </c>
      <c r="C4515" s="58">
        <v>20000</v>
      </c>
      <c r="D4515" s="58">
        <v>0</v>
      </c>
    </row>
    <row r="4516" spans="1:4" s="30" customFormat="1" x14ac:dyDescent="0.2">
      <c r="A4516" s="48">
        <v>412600</v>
      </c>
      <c r="B4516" s="49" t="s">
        <v>219</v>
      </c>
      <c r="C4516" s="58">
        <v>57000</v>
      </c>
      <c r="D4516" s="58">
        <v>0</v>
      </c>
    </row>
    <row r="4517" spans="1:4" s="30" customFormat="1" x14ac:dyDescent="0.2">
      <c r="A4517" s="48">
        <v>412700</v>
      </c>
      <c r="B4517" s="49" t="s">
        <v>206</v>
      </c>
      <c r="C4517" s="58">
        <v>6800</v>
      </c>
      <c r="D4517" s="58">
        <v>0</v>
      </c>
    </row>
    <row r="4518" spans="1:4" s="30" customFormat="1" x14ac:dyDescent="0.2">
      <c r="A4518" s="48">
        <v>412900</v>
      </c>
      <c r="B4518" s="53" t="s">
        <v>533</v>
      </c>
      <c r="C4518" s="58">
        <v>500</v>
      </c>
      <c r="D4518" s="58">
        <v>0</v>
      </c>
    </row>
    <row r="4519" spans="1:4" s="30" customFormat="1" x14ac:dyDescent="0.2">
      <c r="A4519" s="48">
        <v>412900</v>
      </c>
      <c r="B4519" s="53" t="s">
        <v>301</v>
      </c>
      <c r="C4519" s="58">
        <v>17000</v>
      </c>
      <c r="D4519" s="58">
        <v>0</v>
      </c>
    </row>
    <row r="4520" spans="1:4" s="30" customFormat="1" x14ac:dyDescent="0.2">
      <c r="A4520" s="48">
        <v>412900</v>
      </c>
      <c r="B4520" s="53" t="s">
        <v>319</v>
      </c>
      <c r="C4520" s="58">
        <v>800</v>
      </c>
      <c r="D4520" s="58">
        <v>0</v>
      </c>
    </row>
    <row r="4521" spans="1:4" s="30" customFormat="1" x14ac:dyDescent="0.2">
      <c r="A4521" s="48">
        <v>412900</v>
      </c>
      <c r="B4521" s="53" t="s">
        <v>320</v>
      </c>
      <c r="C4521" s="58">
        <v>5000</v>
      </c>
      <c r="D4521" s="58">
        <v>0</v>
      </c>
    </row>
    <row r="4522" spans="1:4" s="30" customFormat="1" x14ac:dyDescent="0.2">
      <c r="A4522" s="48">
        <v>412900</v>
      </c>
      <c r="B4522" s="53" t="s">
        <v>321</v>
      </c>
      <c r="C4522" s="58">
        <v>2500</v>
      </c>
      <c r="D4522" s="58">
        <v>0</v>
      </c>
    </row>
    <row r="4523" spans="1:4" s="30" customFormat="1" x14ac:dyDescent="0.2">
      <c r="A4523" s="48">
        <v>412900</v>
      </c>
      <c r="B4523" s="53" t="s">
        <v>303</v>
      </c>
      <c r="C4523" s="58">
        <v>4000</v>
      </c>
      <c r="D4523" s="58">
        <v>0</v>
      </c>
    </row>
    <row r="4524" spans="1:4" s="30" customFormat="1" x14ac:dyDescent="0.2">
      <c r="A4524" s="46">
        <v>510000</v>
      </c>
      <c r="B4524" s="51" t="s">
        <v>153</v>
      </c>
      <c r="C4524" s="45">
        <f>C4525+C4527</f>
        <v>15000</v>
      </c>
      <c r="D4524" s="45">
        <f>D4525+D4527</f>
        <v>0</v>
      </c>
    </row>
    <row r="4525" spans="1:4" s="30" customFormat="1" x14ac:dyDescent="0.2">
      <c r="A4525" s="46">
        <v>511000</v>
      </c>
      <c r="B4525" s="51" t="s">
        <v>154</v>
      </c>
      <c r="C4525" s="45">
        <f>SUM(C4526:C4526)</f>
        <v>10000</v>
      </c>
      <c r="D4525" s="45">
        <f>SUM(D4526:D4526)</f>
        <v>0</v>
      </c>
    </row>
    <row r="4526" spans="1:4" s="30" customFormat="1" x14ac:dyDescent="0.2">
      <c r="A4526" s="48">
        <v>511300</v>
      </c>
      <c r="B4526" s="49" t="s">
        <v>157</v>
      </c>
      <c r="C4526" s="58">
        <v>10000</v>
      </c>
      <c r="D4526" s="58">
        <v>0</v>
      </c>
    </row>
    <row r="4527" spans="1:4" s="55" customFormat="1" x14ac:dyDescent="0.2">
      <c r="A4527" s="46">
        <v>516000</v>
      </c>
      <c r="B4527" s="51" t="s">
        <v>164</v>
      </c>
      <c r="C4527" s="45">
        <f t="shared" ref="C4527" si="1157">C4528</f>
        <v>5000</v>
      </c>
      <c r="D4527" s="45">
        <f t="shared" ref="D4527" si="1158">D4528</f>
        <v>0</v>
      </c>
    </row>
    <row r="4528" spans="1:4" s="30" customFormat="1" x14ac:dyDescent="0.2">
      <c r="A4528" s="48">
        <v>516100</v>
      </c>
      <c r="B4528" s="49" t="s">
        <v>164</v>
      </c>
      <c r="C4528" s="58">
        <v>5000</v>
      </c>
      <c r="D4528" s="58">
        <v>0</v>
      </c>
    </row>
    <row r="4529" spans="1:4" s="55" customFormat="1" x14ac:dyDescent="0.2">
      <c r="A4529" s="46">
        <v>630000</v>
      </c>
      <c r="B4529" s="51" t="s">
        <v>194</v>
      </c>
      <c r="C4529" s="45">
        <f>C4530+C4532</f>
        <v>26800</v>
      </c>
      <c r="D4529" s="45">
        <f>D4530+D4532</f>
        <v>0</v>
      </c>
    </row>
    <row r="4530" spans="1:4" s="55" customFormat="1" x14ac:dyDescent="0.2">
      <c r="A4530" s="46">
        <v>631000</v>
      </c>
      <c r="B4530" s="51" t="s">
        <v>126</v>
      </c>
      <c r="C4530" s="45">
        <f>0+0+C4531</f>
        <v>8300</v>
      </c>
      <c r="D4530" s="45">
        <f>0+0+D4531</f>
        <v>0</v>
      </c>
    </row>
    <row r="4531" spans="1:4" s="30" customFormat="1" x14ac:dyDescent="0.2">
      <c r="A4531" s="56">
        <v>631300</v>
      </c>
      <c r="B4531" s="49" t="s">
        <v>198</v>
      </c>
      <c r="C4531" s="58">
        <v>8300</v>
      </c>
      <c r="D4531" s="58">
        <v>0</v>
      </c>
    </row>
    <row r="4532" spans="1:4" s="55" customFormat="1" x14ac:dyDescent="0.2">
      <c r="A4532" s="46">
        <v>638000</v>
      </c>
      <c r="B4532" s="51" t="s">
        <v>127</v>
      </c>
      <c r="C4532" s="45">
        <f t="shared" ref="C4532" si="1159">C4533</f>
        <v>18500</v>
      </c>
      <c r="D4532" s="45">
        <f t="shared" ref="D4532" si="1160">D4533</f>
        <v>0</v>
      </c>
    </row>
    <row r="4533" spans="1:4" s="30" customFormat="1" x14ac:dyDescent="0.2">
      <c r="A4533" s="48">
        <v>638100</v>
      </c>
      <c r="B4533" s="49" t="s">
        <v>199</v>
      </c>
      <c r="C4533" s="58">
        <v>18500</v>
      </c>
      <c r="D4533" s="58">
        <v>0</v>
      </c>
    </row>
    <row r="4534" spans="1:4" s="30" customFormat="1" x14ac:dyDescent="0.2">
      <c r="A4534" s="89"/>
      <c r="B4534" s="83" t="s">
        <v>236</v>
      </c>
      <c r="C4534" s="87">
        <f>C4506+C4524+C4529</f>
        <v>1408900</v>
      </c>
      <c r="D4534" s="87">
        <f>D4506+D4524+D4529</f>
        <v>0</v>
      </c>
    </row>
    <row r="4535" spans="1:4" s="30" customFormat="1" x14ac:dyDescent="0.2">
      <c r="A4535" s="66"/>
      <c r="B4535" s="44"/>
      <c r="C4535" s="67"/>
      <c r="D4535" s="67"/>
    </row>
    <row r="4536" spans="1:4" s="30" customFormat="1" x14ac:dyDescent="0.2">
      <c r="A4536" s="43"/>
      <c r="B4536" s="44"/>
      <c r="C4536" s="50"/>
      <c r="D4536" s="50"/>
    </row>
    <row r="4537" spans="1:4" s="30" customFormat="1" x14ac:dyDescent="0.2">
      <c r="A4537" s="48" t="s">
        <v>713</v>
      </c>
      <c r="B4537" s="51"/>
      <c r="C4537" s="50"/>
      <c r="D4537" s="50"/>
    </row>
    <row r="4538" spans="1:4" s="30" customFormat="1" x14ac:dyDescent="0.2">
      <c r="A4538" s="48" t="s">
        <v>260</v>
      </c>
      <c r="B4538" s="51"/>
      <c r="C4538" s="50"/>
      <c r="D4538" s="50"/>
    </row>
    <row r="4539" spans="1:4" s="30" customFormat="1" x14ac:dyDescent="0.2">
      <c r="A4539" s="48" t="s">
        <v>391</v>
      </c>
      <c r="B4539" s="51"/>
      <c r="C4539" s="50"/>
      <c r="D4539" s="50"/>
    </row>
    <row r="4540" spans="1:4" s="30" customFormat="1" x14ac:dyDescent="0.2">
      <c r="A4540" s="48" t="s">
        <v>532</v>
      </c>
      <c r="B4540" s="51"/>
      <c r="C4540" s="50"/>
      <c r="D4540" s="50"/>
    </row>
    <row r="4541" spans="1:4" s="30" customFormat="1" x14ac:dyDescent="0.2">
      <c r="A4541" s="48"/>
      <c r="B4541" s="79"/>
      <c r="C4541" s="67"/>
      <c r="D4541" s="67"/>
    </row>
    <row r="4542" spans="1:4" s="30" customFormat="1" x14ac:dyDescent="0.2">
      <c r="A4542" s="46">
        <v>410000</v>
      </c>
      <c r="B4542" s="47" t="s">
        <v>87</v>
      </c>
      <c r="C4542" s="45">
        <f>C4543+C4548+C4566+C4572+C4587+C4563+C4561</f>
        <v>456706100</v>
      </c>
      <c r="D4542" s="45">
        <f>D4543+D4548+D4566+D4572+D4587+D4563+D4561</f>
        <v>0</v>
      </c>
    </row>
    <row r="4543" spans="1:4" s="30" customFormat="1" x14ac:dyDescent="0.2">
      <c r="A4543" s="46">
        <v>411000</v>
      </c>
      <c r="B4543" s="47" t="s">
        <v>204</v>
      </c>
      <c r="C4543" s="45">
        <f t="shared" ref="C4543" si="1161">SUM(C4544:C4547)</f>
        <v>3665000</v>
      </c>
      <c r="D4543" s="45">
        <f t="shared" ref="D4543" si="1162">SUM(D4544:D4547)</f>
        <v>0</v>
      </c>
    </row>
    <row r="4544" spans="1:4" s="30" customFormat="1" x14ac:dyDescent="0.2">
      <c r="A4544" s="48">
        <v>411100</v>
      </c>
      <c r="B4544" s="49" t="s">
        <v>88</v>
      </c>
      <c r="C4544" s="58">
        <v>3300000</v>
      </c>
      <c r="D4544" s="58">
        <v>0</v>
      </c>
    </row>
    <row r="4545" spans="1:4" s="30" customFormat="1" x14ac:dyDescent="0.2">
      <c r="A4545" s="48">
        <v>411200</v>
      </c>
      <c r="B4545" s="49" t="s">
        <v>217</v>
      </c>
      <c r="C4545" s="58">
        <v>135000</v>
      </c>
      <c r="D4545" s="58">
        <v>0</v>
      </c>
    </row>
    <row r="4546" spans="1:4" s="30" customFormat="1" ht="40.5" x14ac:dyDescent="0.2">
      <c r="A4546" s="48">
        <v>411300</v>
      </c>
      <c r="B4546" s="49" t="s">
        <v>89</v>
      </c>
      <c r="C4546" s="58">
        <v>150000</v>
      </c>
      <c r="D4546" s="58">
        <v>0</v>
      </c>
    </row>
    <row r="4547" spans="1:4" s="30" customFormat="1" x14ac:dyDescent="0.2">
      <c r="A4547" s="48">
        <v>411400</v>
      </c>
      <c r="B4547" s="49" t="s">
        <v>90</v>
      </c>
      <c r="C4547" s="58">
        <v>80000</v>
      </c>
      <c r="D4547" s="58">
        <v>0</v>
      </c>
    </row>
    <row r="4548" spans="1:4" s="30" customFormat="1" x14ac:dyDescent="0.2">
      <c r="A4548" s="46">
        <v>412000</v>
      </c>
      <c r="B4548" s="51" t="s">
        <v>209</v>
      </c>
      <c r="C4548" s="45">
        <f t="shared" ref="C4548" si="1163">SUM(C4549:C4560)</f>
        <v>3585000</v>
      </c>
      <c r="D4548" s="45">
        <f t="shared" ref="D4548" si="1164">SUM(D4549:D4560)</f>
        <v>0</v>
      </c>
    </row>
    <row r="4549" spans="1:4" s="30" customFormat="1" x14ac:dyDescent="0.2">
      <c r="A4549" s="48">
        <v>412100</v>
      </c>
      <c r="B4549" s="49" t="s">
        <v>91</v>
      </c>
      <c r="C4549" s="58">
        <v>15000</v>
      </c>
      <c r="D4549" s="58">
        <v>0</v>
      </c>
    </row>
    <row r="4550" spans="1:4" s="30" customFormat="1" x14ac:dyDescent="0.2">
      <c r="A4550" s="48">
        <v>412200</v>
      </c>
      <c r="B4550" s="49" t="s">
        <v>218</v>
      </c>
      <c r="C4550" s="58">
        <v>96000</v>
      </c>
      <c r="D4550" s="58">
        <v>0</v>
      </c>
    </row>
    <row r="4551" spans="1:4" s="30" customFormat="1" x14ac:dyDescent="0.2">
      <c r="A4551" s="48">
        <v>412300</v>
      </c>
      <c r="B4551" s="49" t="s">
        <v>92</v>
      </c>
      <c r="C4551" s="58">
        <v>49000</v>
      </c>
      <c r="D4551" s="58">
        <v>0</v>
      </c>
    </row>
    <row r="4552" spans="1:4" s="30" customFormat="1" x14ac:dyDescent="0.2">
      <c r="A4552" s="48">
        <v>412500</v>
      </c>
      <c r="B4552" s="49" t="s">
        <v>94</v>
      </c>
      <c r="C4552" s="58">
        <v>37000</v>
      </c>
      <c r="D4552" s="58">
        <v>0</v>
      </c>
    </row>
    <row r="4553" spans="1:4" s="30" customFormat="1" x14ac:dyDescent="0.2">
      <c r="A4553" s="48">
        <v>412600</v>
      </c>
      <c r="B4553" s="49" t="s">
        <v>219</v>
      </c>
      <c r="C4553" s="58">
        <v>128000</v>
      </c>
      <c r="D4553" s="58">
        <v>0</v>
      </c>
    </row>
    <row r="4554" spans="1:4" s="30" customFormat="1" x14ac:dyDescent="0.2">
      <c r="A4554" s="48">
        <v>412700</v>
      </c>
      <c r="B4554" s="49" t="s">
        <v>206</v>
      </c>
      <c r="C4554" s="58">
        <v>1800000</v>
      </c>
      <c r="D4554" s="58">
        <v>0</v>
      </c>
    </row>
    <row r="4555" spans="1:4" s="30" customFormat="1" x14ac:dyDescent="0.2">
      <c r="A4555" s="48">
        <v>412900</v>
      </c>
      <c r="B4555" s="53" t="s">
        <v>533</v>
      </c>
      <c r="C4555" s="58">
        <v>1000</v>
      </c>
      <c r="D4555" s="58">
        <v>0</v>
      </c>
    </row>
    <row r="4556" spans="1:4" s="30" customFormat="1" x14ac:dyDescent="0.2">
      <c r="A4556" s="48">
        <v>412900</v>
      </c>
      <c r="B4556" s="53" t="s">
        <v>301</v>
      </c>
      <c r="C4556" s="58">
        <v>440000</v>
      </c>
      <c r="D4556" s="58">
        <v>0</v>
      </c>
    </row>
    <row r="4557" spans="1:4" s="30" customFormat="1" x14ac:dyDescent="0.2">
      <c r="A4557" s="48">
        <v>412900</v>
      </c>
      <c r="B4557" s="53" t="s">
        <v>319</v>
      </c>
      <c r="C4557" s="58">
        <v>4000</v>
      </c>
      <c r="D4557" s="58">
        <v>0</v>
      </c>
    </row>
    <row r="4558" spans="1:4" s="30" customFormat="1" x14ac:dyDescent="0.2">
      <c r="A4558" s="48">
        <v>412900</v>
      </c>
      <c r="B4558" s="53" t="s">
        <v>320</v>
      </c>
      <c r="C4558" s="58">
        <v>7000</v>
      </c>
      <c r="D4558" s="58">
        <v>0</v>
      </c>
    </row>
    <row r="4559" spans="1:4" s="30" customFormat="1" x14ac:dyDescent="0.2">
      <c r="A4559" s="48">
        <v>412900</v>
      </c>
      <c r="B4559" s="49" t="s">
        <v>321</v>
      </c>
      <c r="C4559" s="58">
        <v>8000</v>
      </c>
      <c r="D4559" s="58">
        <v>0</v>
      </c>
    </row>
    <row r="4560" spans="1:4" s="30" customFormat="1" x14ac:dyDescent="0.2">
      <c r="A4560" s="48">
        <v>412900</v>
      </c>
      <c r="B4560" s="49" t="s">
        <v>303</v>
      </c>
      <c r="C4560" s="58">
        <v>1000000</v>
      </c>
      <c r="D4560" s="58">
        <v>0</v>
      </c>
    </row>
    <row r="4561" spans="1:4" s="55" customFormat="1" x14ac:dyDescent="0.2">
      <c r="A4561" s="46">
        <v>413000</v>
      </c>
      <c r="B4561" s="51" t="s">
        <v>210</v>
      </c>
      <c r="C4561" s="45">
        <f t="shared" ref="C4561" si="1165">C4562</f>
        <v>2000</v>
      </c>
      <c r="D4561" s="45">
        <f t="shared" ref="D4561" si="1166">D4562</f>
        <v>0</v>
      </c>
    </row>
    <row r="4562" spans="1:4" s="30" customFormat="1" x14ac:dyDescent="0.2">
      <c r="A4562" s="48">
        <v>413900</v>
      </c>
      <c r="B4562" s="250" t="s">
        <v>99</v>
      </c>
      <c r="C4562" s="58">
        <v>2000</v>
      </c>
      <c r="D4562" s="58">
        <v>0</v>
      </c>
    </row>
    <row r="4563" spans="1:4" s="55" customFormat="1" x14ac:dyDescent="0.2">
      <c r="A4563" s="46">
        <v>414000</v>
      </c>
      <c r="B4563" s="51" t="s">
        <v>104</v>
      </c>
      <c r="C4563" s="45">
        <f>SUM(C4564:C4565)</f>
        <v>500000</v>
      </c>
      <c r="D4563" s="45">
        <f>SUM(D4564:D4565)</f>
        <v>0</v>
      </c>
    </row>
    <row r="4564" spans="1:4" s="30" customFormat="1" x14ac:dyDescent="0.2">
      <c r="A4564" s="48">
        <v>414100</v>
      </c>
      <c r="B4564" s="49" t="s">
        <v>462</v>
      </c>
      <c r="C4564" s="58">
        <v>250000</v>
      </c>
      <c r="D4564" s="58">
        <v>0</v>
      </c>
    </row>
    <row r="4565" spans="1:4" s="30" customFormat="1" x14ac:dyDescent="0.2">
      <c r="A4565" s="48">
        <v>414100</v>
      </c>
      <c r="B4565" s="49" t="s">
        <v>463</v>
      </c>
      <c r="C4565" s="58">
        <v>250000</v>
      </c>
      <c r="D4565" s="58">
        <v>0</v>
      </c>
    </row>
    <row r="4566" spans="1:4" s="30" customFormat="1" x14ac:dyDescent="0.2">
      <c r="A4566" s="46">
        <v>415000</v>
      </c>
      <c r="B4566" s="80" t="s">
        <v>50</v>
      </c>
      <c r="C4566" s="45">
        <f>SUM(C4567:C4571)</f>
        <v>3188500</v>
      </c>
      <c r="D4566" s="45">
        <f>SUM(D4567:D4571)</f>
        <v>0</v>
      </c>
    </row>
    <row r="4567" spans="1:4" s="30" customFormat="1" x14ac:dyDescent="0.2">
      <c r="A4567" s="48">
        <v>415200</v>
      </c>
      <c r="B4567" s="49" t="s">
        <v>519</v>
      </c>
      <c r="C4567" s="58">
        <v>500000</v>
      </c>
      <c r="D4567" s="58">
        <v>0</v>
      </c>
    </row>
    <row r="4568" spans="1:4" s="30" customFormat="1" x14ac:dyDescent="0.2">
      <c r="A4568" s="48">
        <v>415200</v>
      </c>
      <c r="B4568" s="49" t="s">
        <v>714</v>
      </c>
      <c r="C4568" s="58">
        <v>680000</v>
      </c>
      <c r="D4568" s="58">
        <v>0</v>
      </c>
    </row>
    <row r="4569" spans="1:4" s="30" customFormat="1" x14ac:dyDescent="0.2">
      <c r="A4569" s="48">
        <v>415200</v>
      </c>
      <c r="B4569" s="49" t="s">
        <v>272</v>
      </c>
      <c r="C4569" s="58">
        <v>1030500</v>
      </c>
      <c r="D4569" s="58">
        <v>0</v>
      </c>
    </row>
    <row r="4570" spans="1:4" s="30" customFormat="1" x14ac:dyDescent="0.2">
      <c r="A4570" s="48">
        <v>415200</v>
      </c>
      <c r="B4570" s="49" t="s">
        <v>273</v>
      </c>
      <c r="C4570" s="58">
        <v>728000</v>
      </c>
      <c r="D4570" s="58">
        <v>0</v>
      </c>
    </row>
    <row r="4571" spans="1:4" s="30" customFormat="1" x14ac:dyDescent="0.2">
      <c r="A4571" s="48">
        <v>415200</v>
      </c>
      <c r="B4571" s="49" t="s">
        <v>297</v>
      </c>
      <c r="C4571" s="58">
        <v>250000</v>
      </c>
      <c r="D4571" s="58">
        <v>0</v>
      </c>
    </row>
    <row r="4572" spans="1:4" s="30" customFormat="1" x14ac:dyDescent="0.2">
      <c r="A4572" s="46">
        <v>416000</v>
      </c>
      <c r="B4572" s="51" t="s">
        <v>211</v>
      </c>
      <c r="C4572" s="45">
        <f>SUM(C4573:C4586)</f>
        <v>445665600</v>
      </c>
      <c r="D4572" s="45">
        <f>SUM(D4573:D4586)</f>
        <v>0</v>
      </c>
    </row>
    <row r="4573" spans="1:4" s="30" customFormat="1" x14ac:dyDescent="0.2">
      <c r="A4573" s="48">
        <v>416100</v>
      </c>
      <c r="B4573" s="49" t="s">
        <v>464</v>
      </c>
      <c r="C4573" s="58">
        <v>5333300</v>
      </c>
      <c r="D4573" s="58">
        <v>0</v>
      </c>
    </row>
    <row r="4574" spans="1:4" s="30" customFormat="1" x14ac:dyDescent="0.2">
      <c r="A4574" s="48">
        <v>416100</v>
      </c>
      <c r="B4574" s="49" t="s">
        <v>520</v>
      </c>
      <c r="C4574" s="58">
        <v>225470700</v>
      </c>
      <c r="D4574" s="58">
        <v>0</v>
      </c>
    </row>
    <row r="4575" spans="1:4" s="30" customFormat="1" ht="20.25" customHeight="1" x14ac:dyDescent="0.2">
      <c r="A4575" s="48">
        <v>416100</v>
      </c>
      <c r="B4575" s="49" t="s">
        <v>715</v>
      </c>
      <c r="C4575" s="58">
        <v>5500000</v>
      </c>
      <c r="D4575" s="58">
        <v>0</v>
      </c>
    </row>
    <row r="4576" spans="1:4" s="30" customFormat="1" x14ac:dyDescent="0.2">
      <c r="A4576" s="48">
        <v>416100</v>
      </c>
      <c r="B4576" s="49" t="s">
        <v>521</v>
      </c>
      <c r="C4576" s="58">
        <v>94832000</v>
      </c>
      <c r="D4576" s="58">
        <v>0</v>
      </c>
    </row>
    <row r="4577" spans="1:4" s="30" customFormat="1" x14ac:dyDescent="0.2">
      <c r="A4577" s="48">
        <v>416100</v>
      </c>
      <c r="B4577" s="49" t="s">
        <v>522</v>
      </c>
      <c r="C4577" s="58">
        <v>96929600</v>
      </c>
      <c r="D4577" s="58">
        <v>0</v>
      </c>
    </row>
    <row r="4578" spans="1:4" s="30" customFormat="1" x14ac:dyDescent="0.2">
      <c r="A4578" s="48">
        <v>416100</v>
      </c>
      <c r="B4578" s="49" t="s">
        <v>465</v>
      </c>
      <c r="C4578" s="58">
        <v>6800000</v>
      </c>
      <c r="D4578" s="58">
        <v>0</v>
      </c>
    </row>
    <row r="4579" spans="1:4" s="30" customFormat="1" x14ac:dyDescent="0.2">
      <c r="A4579" s="48">
        <v>416100</v>
      </c>
      <c r="B4579" s="49" t="s">
        <v>523</v>
      </c>
      <c r="C4579" s="58">
        <v>3500000</v>
      </c>
      <c r="D4579" s="58">
        <v>0</v>
      </c>
    </row>
    <row r="4580" spans="1:4" s="30" customFormat="1" x14ac:dyDescent="0.2">
      <c r="A4580" s="48">
        <v>416100</v>
      </c>
      <c r="B4580" s="49" t="s">
        <v>716</v>
      </c>
      <c r="C4580" s="58">
        <v>660000</v>
      </c>
      <c r="D4580" s="58">
        <v>0</v>
      </c>
    </row>
    <row r="4581" spans="1:4" s="30" customFormat="1" x14ac:dyDescent="0.2">
      <c r="A4581" s="48">
        <v>416100</v>
      </c>
      <c r="B4581" s="49" t="s">
        <v>717</v>
      </c>
      <c r="C4581" s="58">
        <v>350000</v>
      </c>
      <c r="D4581" s="58">
        <v>0</v>
      </c>
    </row>
    <row r="4582" spans="1:4" s="30" customFormat="1" x14ac:dyDescent="0.2">
      <c r="A4582" s="48">
        <v>416100</v>
      </c>
      <c r="B4582" s="49" t="s">
        <v>466</v>
      </c>
      <c r="C4582" s="58">
        <v>250000</v>
      </c>
      <c r="D4582" s="58">
        <v>0</v>
      </c>
    </row>
    <row r="4583" spans="1:4" s="30" customFormat="1" x14ac:dyDescent="0.2">
      <c r="A4583" s="48">
        <v>416100</v>
      </c>
      <c r="B4583" s="49" t="s">
        <v>283</v>
      </c>
      <c r="C4583" s="58">
        <v>220000</v>
      </c>
      <c r="D4583" s="58">
        <v>0</v>
      </c>
    </row>
    <row r="4584" spans="1:4" s="30" customFormat="1" x14ac:dyDescent="0.2">
      <c r="A4584" s="48">
        <v>416100</v>
      </c>
      <c r="B4584" s="49" t="s">
        <v>284</v>
      </c>
      <c r="C4584" s="58">
        <v>170000</v>
      </c>
      <c r="D4584" s="58">
        <v>0</v>
      </c>
    </row>
    <row r="4585" spans="1:4" s="30" customFormat="1" x14ac:dyDescent="0.2">
      <c r="A4585" s="48">
        <v>416100</v>
      </c>
      <c r="B4585" s="49" t="s">
        <v>261</v>
      </c>
      <c r="C4585" s="58">
        <v>5000000</v>
      </c>
      <c r="D4585" s="58">
        <v>0</v>
      </c>
    </row>
    <row r="4586" spans="1:4" s="30" customFormat="1" ht="40.5" x14ac:dyDescent="0.2">
      <c r="A4586" s="48">
        <v>416300</v>
      </c>
      <c r="B4586" s="49" t="s">
        <v>718</v>
      </c>
      <c r="C4586" s="58">
        <v>650000</v>
      </c>
      <c r="D4586" s="58">
        <v>0</v>
      </c>
    </row>
    <row r="4587" spans="1:4" s="55" customFormat="1" x14ac:dyDescent="0.2">
      <c r="A4587" s="46">
        <v>419000</v>
      </c>
      <c r="B4587" s="80" t="s">
        <v>214</v>
      </c>
      <c r="C4587" s="45">
        <f t="shared" ref="C4587" si="1167">C4588</f>
        <v>100000</v>
      </c>
      <c r="D4587" s="45">
        <f t="shared" ref="D4587" si="1168">D4588</f>
        <v>0</v>
      </c>
    </row>
    <row r="4588" spans="1:4" s="30" customFormat="1" x14ac:dyDescent="0.2">
      <c r="A4588" s="48">
        <v>419100</v>
      </c>
      <c r="B4588" s="49" t="s">
        <v>214</v>
      </c>
      <c r="C4588" s="58">
        <v>100000</v>
      </c>
      <c r="D4588" s="58">
        <v>0</v>
      </c>
    </row>
    <row r="4589" spans="1:4" s="30" customFormat="1" x14ac:dyDescent="0.2">
      <c r="A4589" s="46">
        <v>480000</v>
      </c>
      <c r="B4589" s="51" t="s">
        <v>149</v>
      </c>
      <c r="C4589" s="45">
        <f>C4590+C4596</f>
        <v>26752800</v>
      </c>
      <c r="D4589" s="45">
        <f>D4590+D4596</f>
        <v>0</v>
      </c>
    </row>
    <row r="4590" spans="1:4" s="30" customFormat="1" x14ac:dyDescent="0.2">
      <c r="A4590" s="46">
        <v>487000</v>
      </c>
      <c r="B4590" s="51" t="s">
        <v>203</v>
      </c>
      <c r="C4590" s="45">
        <f>SUM(C4591:C4595)</f>
        <v>25332800</v>
      </c>
      <c r="D4590" s="45">
        <f>SUM(D4591:D4595)</f>
        <v>0</v>
      </c>
    </row>
    <row r="4591" spans="1:4" s="30" customFormat="1" x14ac:dyDescent="0.2">
      <c r="A4591" s="56">
        <v>487300</v>
      </c>
      <c r="B4591" s="73" t="s">
        <v>150</v>
      </c>
      <c r="C4591" s="58">
        <v>782800</v>
      </c>
      <c r="D4591" s="58">
        <v>0</v>
      </c>
    </row>
    <row r="4592" spans="1:4" s="30" customFormat="1" x14ac:dyDescent="0.2">
      <c r="A4592" s="56">
        <v>487400</v>
      </c>
      <c r="B4592" s="49" t="s">
        <v>719</v>
      </c>
      <c r="C4592" s="58">
        <v>5000000</v>
      </c>
      <c r="D4592" s="58">
        <v>0</v>
      </c>
    </row>
    <row r="4593" spans="1:4" s="30" customFormat="1" ht="40.5" x14ac:dyDescent="0.2">
      <c r="A4593" s="56">
        <v>487400</v>
      </c>
      <c r="B4593" s="49" t="s">
        <v>720</v>
      </c>
      <c r="C4593" s="58">
        <v>5000000</v>
      </c>
      <c r="D4593" s="58">
        <v>0</v>
      </c>
    </row>
    <row r="4594" spans="1:4" s="30" customFormat="1" x14ac:dyDescent="0.2">
      <c r="A4594" s="56">
        <v>487400</v>
      </c>
      <c r="B4594" s="49" t="s">
        <v>467</v>
      </c>
      <c r="C4594" s="58">
        <v>50000</v>
      </c>
      <c r="D4594" s="58">
        <v>0</v>
      </c>
    </row>
    <row r="4595" spans="1:4" s="30" customFormat="1" ht="40.5" x14ac:dyDescent="0.2">
      <c r="A4595" s="56">
        <v>487400</v>
      </c>
      <c r="B4595" s="49" t="s">
        <v>721</v>
      </c>
      <c r="C4595" s="58">
        <v>14500000</v>
      </c>
      <c r="D4595" s="58">
        <v>0</v>
      </c>
    </row>
    <row r="4596" spans="1:4" s="30" customFormat="1" x14ac:dyDescent="0.2">
      <c r="A4596" s="46">
        <v>488000</v>
      </c>
      <c r="B4596" s="51" t="s">
        <v>103</v>
      </c>
      <c r="C4596" s="45">
        <f>SUM(C4597:C4599)</f>
        <v>1420000</v>
      </c>
      <c r="D4596" s="45">
        <f>SUM(D4597:D4599)</f>
        <v>0</v>
      </c>
    </row>
    <row r="4597" spans="1:4" s="30" customFormat="1" x14ac:dyDescent="0.2">
      <c r="A4597" s="56">
        <v>488100</v>
      </c>
      <c r="B4597" s="49" t="s">
        <v>467</v>
      </c>
      <c r="C4597" s="58">
        <v>750000</v>
      </c>
      <c r="D4597" s="58">
        <v>0</v>
      </c>
    </row>
    <row r="4598" spans="1:4" s="30" customFormat="1" x14ac:dyDescent="0.2">
      <c r="A4598" s="48">
        <v>488100</v>
      </c>
      <c r="B4598" s="49" t="s">
        <v>468</v>
      </c>
      <c r="C4598" s="58">
        <v>220000</v>
      </c>
      <c r="D4598" s="58">
        <v>0</v>
      </c>
    </row>
    <row r="4599" spans="1:4" s="30" customFormat="1" x14ac:dyDescent="0.2">
      <c r="A4599" s="48">
        <v>488100</v>
      </c>
      <c r="B4599" s="49" t="s">
        <v>722</v>
      </c>
      <c r="C4599" s="58">
        <v>450000</v>
      </c>
      <c r="D4599" s="58">
        <v>0</v>
      </c>
    </row>
    <row r="4600" spans="1:4" s="30" customFormat="1" x14ac:dyDescent="0.2">
      <c r="A4600" s="46">
        <v>510000</v>
      </c>
      <c r="B4600" s="51" t="s">
        <v>153</v>
      </c>
      <c r="C4600" s="45">
        <f>C4601+C4604+0+0</f>
        <v>570000</v>
      </c>
      <c r="D4600" s="45">
        <f>D4601+D4604+0+0</f>
        <v>0</v>
      </c>
    </row>
    <row r="4601" spans="1:4" s="30" customFormat="1" x14ac:dyDescent="0.2">
      <c r="A4601" s="46">
        <v>511000</v>
      </c>
      <c r="B4601" s="51" t="s">
        <v>154</v>
      </c>
      <c r="C4601" s="45">
        <f>SUM(C4602:C4603)</f>
        <v>560000</v>
      </c>
      <c r="D4601" s="45">
        <f>SUM(D4602:D4603)</f>
        <v>0</v>
      </c>
    </row>
    <row r="4602" spans="1:4" s="30" customFormat="1" x14ac:dyDescent="0.2">
      <c r="A4602" s="48">
        <v>511300</v>
      </c>
      <c r="B4602" s="49" t="s">
        <v>157</v>
      </c>
      <c r="C4602" s="58">
        <v>10000</v>
      </c>
      <c r="D4602" s="58">
        <v>0</v>
      </c>
    </row>
    <row r="4603" spans="1:4" s="30" customFormat="1" x14ac:dyDescent="0.2">
      <c r="A4603" s="48">
        <v>511700</v>
      </c>
      <c r="B4603" s="49" t="s">
        <v>160</v>
      </c>
      <c r="C4603" s="58">
        <v>550000</v>
      </c>
      <c r="D4603" s="58">
        <v>0</v>
      </c>
    </row>
    <row r="4604" spans="1:4" s="30" customFormat="1" x14ac:dyDescent="0.2">
      <c r="A4604" s="46">
        <v>516000</v>
      </c>
      <c r="B4604" s="51" t="s">
        <v>164</v>
      </c>
      <c r="C4604" s="45">
        <f t="shared" ref="C4604" si="1169">SUM(C4605)</f>
        <v>10000</v>
      </c>
      <c r="D4604" s="45">
        <f t="shared" ref="D4604" si="1170">SUM(D4605)</f>
        <v>0</v>
      </c>
    </row>
    <row r="4605" spans="1:4" s="30" customFormat="1" x14ac:dyDescent="0.2">
      <c r="A4605" s="48">
        <v>516100</v>
      </c>
      <c r="B4605" s="49" t="s">
        <v>164</v>
      </c>
      <c r="C4605" s="58">
        <v>10000</v>
      </c>
      <c r="D4605" s="58">
        <v>0</v>
      </c>
    </row>
    <row r="4606" spans="1:4" s="55" customFormat="1" x14ac:dyDescent="0.2">
      <c r="A4606" s="46">
        <v>630000</v>
      </c>
      <c r="B4606" s="51" t="s">
        <v>194</v>
      </c>
      <c r="C4606" s="45">
        <f>C4607+C4610</f>
        <v>6477500</v>
      </c>
      <c r="D4606" s="45">
        <f>D4607+D4610</f>
        <v>0</v>
      </c>
    </row>
    <row r="4607" spans="1:4" s="55" customFormat="1" x14ac:dyDescent="0.2">
      <c r="A4607" s="46">
        <v>631000</v>
      </c>
      <c r="B4607" s="51" t="s">
        <v>126</v>
      </c>
      <c r="C4607" s="45">
        <f>C4608+0+C4609</f>
        <v>6327500</v>
      </c>
      <c r="D4607" s="45">
        <f>D4608+0+D4609</f>
        <v>0</v>
      </c>
    </row>
    <row r="4608" spans="1:4" s="30" customFormat="1" ht="40.5" x14ac:dyDescent="0.2">
      <c r="A4608" s="48">
        <v>631900</v>
      </c>
      <c r="B4608" s="49" t="s">
        <v>723</v>
      </c>
      <c r="C4608" s="58">
        <v>1830000</v>
      </c>
      <c r="D4608" s="58">
        <v>0</v>
      </c>
    </row>
    <row r="4609" spans="1:4" s="30" customFormat="1" x14ac:dyDescent="0.2">
      <c r="A4609" s="48">
        <v>631900</v>
      </c>
      <c r="B4609" s="49" t="s">
        <v>344</v>
      </c>
      <c r="C4609" s="58">
        <v>4497500</v>
      </c>
      <c r="D4609" s="58">
        <v>0</v>
      </c>
    </row>
    <row r="4610" spans="1:4" s="55" customFormat="1" x14ac:dyDescent="0.2">
      <c r="A4610" s="46">
        <v>638000</v>
      </c>
      <c r="B4610" s="51" t="s">
        <v>127</v>
      </c>
      <c r="C4610" s="45">
        <f t="shared" ref="C4610" si="1171">C4611</f>
        <v>150000</v>
      </c>
      <c r="D4610" s="45">
        <f t="shared" ref="D4610" si="1172">D4611</f>
        <v>0</v>
      </c>
    </row>
    <row r="4611" spans="1:4" s="30" customFormat="1" x14ac:dyDescent="0.2">
      <c r="A4611" s="48">
        <v>638100</v>
      </c>
      <c r="B4611" s="49" t="s">
        <v>199</v>
      </c>
      <c r="C4611" s="58">
        <v>150000</v>
      </c>
      <c r="D4611" s="58">
        <v>0</v>
      </c>
    </row>
    <row r="4612" spans="1:4" s="30" customFormat="1" x14ac:dyDescent="0.2">
      <c r="A4612" s="89"/>
      <c r="B4612" s="83" t="s">
        <v>236</v>
      </c>
      <c r="C4612" s="87">
        <f>C4542+C4589+C4600+C4606</f>
        <v>490506400</v>
      </c>
      <c r="D4612" s="87">
        <f>D4542+D4589+D4600+D4606</f>
        <v>0</v>
      </c>
    </row>
    <row r="4613" spans="1:4" s="30" customFormat="1" x14ac:dyDescent="0.2">
      <c r="A4613" s="48"/>
      <c r="B4613" s="49"/>
      <c r="C4613" s="50"/>
      <c r="D4613" s="50"/>
    </row>
    <row r="4614" spans="1:4" s="30" customFormat="1" x14ac:dyDescent="0.2">
      <c r="A4614" s="43"/>
      <c r="B4614" s="44"/>
      <c r="C4614" s="50"/>
      <c r="D4614" s="50"/>
    </row>
    <row r="4615" spans="1:4" s="30" customFormat="1" x14ac:dyDescent="0.2">
      <c r="A4615" s="76" t="s">
        <v>724</v>
      </c>
      <c r="B4615" s="44"/>
      <c r="C4615" s="50"/>
      <c r="D4615" s="50"/>
    </row>
    <row r="4616" spans="1:4" s="30" customFormat="1" x14ac:dyDescent="0.2">
      <c r="A4616" s="76" t="s">
        <v>260</v>
      </c>
      <c r="B4616" s="44"/>
      <c r="C4616" s="50"/>
      <c r="D4616" s="50"/>
    </row>
    <row r="4617" spans="1:4" s="30" customFormat="1" x14ac:dyDescent="0.2">
      <c r="A4617" s="76" t="s">
        <v>394</v>
      </c>
      <c r="B4617" s="44"/>
      <c r="C4617" s="50"/>
      <c r="D4617" s="50"/>
    </row>
    <row r="4618" spans="1:4" s="30" customFormat="1" x14ac:dyDescent="0.2">
      <c r="A4618" s="76" t="s">
        <v>556</v>
      </c>
      <c r="B4618" s="44"/>
      <c r="C4618" s="50"/>
      <c r="D4618" s="50"/>
    </row>
    <row r="4619" spans="1:4" s="30" customFormat="1" x14ac:dyDescent="0.2">
      <c r="A4619" s="43"/>
      <c r="B4619" s="44"/>
      <c r="C4619" s="50"/>
      <c r="D4619" s="50"/>
    </row>
    <row r="4620" spans="1:4" s="30" customFormat="1" x14ac:dyDescent="0.2">
      <c r="A4620" s="46">
        <v>410000</v>
      </c>
      <c r="B4620" s="51" t="s">
        <v>87</v>
      </c>
      <c r="C4620" s="45">
        <f>C4621+C4626+C4639+C4641+0+0+0</f>
        <v>1973383900</v>
      </c>
      <c r="D4620" s="45">
        <f>D4621+D4626+D4639+D4641+0+0+0</f>
        <v>0</v>
      </c>
    </row>
    <row r="4621" spans="1:4" s="30" customFormat="1" x14ac:dyDescent="0.2">
      <c r="A4621" s="46">
        <v>411000</v>
      </c>
      <c r="B4621" s="47" t="s">
        <v>204</v>
      </c>
      <c r="C4621" s="45">
        <f t="shared" ref="C4621" si="1173">SUM(C4622:C4625)</f>
        <v>18434000</v>
      </c>
      <c r="D4621" s="45">
        <f t="shared" ref="D4621" si="1174">SUM(D4622:D4625)</f>
        <v>0</v>
      </c>
    </row>
    <row r="4622" spans="1:4" s="30" customFormat="1" x14ac:dyDescent="0.2">
      <c r="A4622" s="48">
        <v>411100</v>
      </c>
      <c r="B4622" s="49" t="s">
        <v>88</v>
      </c>
      <c r="C4622" s="58">
        <v>17040000</v>
      </c>
      <c r="D4622" s="58">
        <v>0</v>
      </c>
    </row>
    <row r="4623" spans="1:4" s="30" customFormat="1" x14ac:dyDescent="0.2">
      <c r="A4623" s="48">
        <v>411200</v>
      </c>
      <c r="B4623" s="49" t="s">
        <v>217</v>
      </c>
      <c r="C4623" s="58">
        <v>470000</v>
      </c>
      <c r="D4623" s="58">
        <v>0</v>
      </c>
    </row>
    <row r="4624" spans="1:4" s="30" customFormat="1" ht="40.5" x14ac:dyDescent="0.2">
      <c r="A4624" s="48">
        <v>411300</v>
      </c>
      <c r="B4624" s="49" t="s">
        <v>89</v>
      </c>
      <c r="C4624" s="58">
        <v>649000</v>
      </c>
      <c r="D4624" s="58">
        <v>0</v>
      </c>
    </row>
    <row r="4625" spans="1:4" s="30" customFormat="1" x14ac:dyDescent="0.2">
      <c r="A4625" s="48">
        <v>411400</v>
      </c>
      <c r="B4625" s="49" t="s">
        <v>90</v>
      </c>
      <c r="C4625" s="58">
        <v>274999.99999999965</v>
      </c>
      <c r="D4625" s="58">
        <v>0</v>
      </c>
    </row>
    <row r="4626" spans="1:4" s="30" customFormat="1" x14ac:dyDescent="0.2">
      <c r="A4626" s="46">
        <v>412000</v>
      </c>
      <c r="B4626" s="51" t="s">
        <v>209</v>
      </c>
      <c r="C4626" s="45">
        <f>SUM(C4627:C4638)</f>
        <v>8149899.9999999991</v>
      </c>
      <c r="D4626" s="45">
        <f>SUM(D4627:D4638)</f>
        <v>0</v>
      </c>
    </row>
    <row r="4627" spans="1:4" s="30" customFormat="1" x14ac:dyDescent="0.2">
      <c r="A4627" s="48">
        <v>412100</v>
      </c>
      <c r="B4627" s="49" t="s">
        <v>91</v>
      </c>
      <c r="C4627" s="58">
        <v>65000</v>
      </c>
      <c r="D4627" s="58">
        <v>0</v>
      </c>
    </row>
    <row r="4628" spans="1:4" s="30" customFormat="1" x14ac:dyDescent="0.2">
      <c r="A4628" s="48">
        <v>412200</v>
      </c>
      <c r="B4628" s="49" t="s">
        <v>218</v>
      </c>
      <c r="C4628" s="58">
        <v>1450000</v>
      </c>
      <c r="D4628" s="58">
        <v>0</v>
      </c>
    </row>
    <row r="4629" spans="1:4" s="30" customFormat="1" x14ac:dyDescent="0.2">
      <c r="A4629" s="48">
        <v>412300</v>
      </c>
      <c r="B4629" s="49" t="s">
        <v>92</v>
      </c>
      <c r="C4629" s="58">
        <v>182000</v>
      </c>
      <c r="D4629" s="58">
        <v>0</v>
      </c>
    </row>
    <row r="4630" spans="1:4" s="30" customFormat="1" x14ac:dyDescent="0.2">
      <c r="A4630" s="48">
        <v>412500</v>
      </c>
      <c r="B4630" s="49" t="s">
        <v>94</v>
      </c>
      <c r="C4630" s="58">
        <v>130000</v>
      </c>
      <c r="D4630" s="58">
        <v>0</v>
      </c>
    </row>
    <row r="4631" spans="1:4" s="30" customFormat="1" x14ac:dyDescent="0.2">
      <c r="A4631" s="48">
        <v>412600</v>
      </c>
      <c r="B4631" s="49" t="s">
        <v>219</v>
      </c>
      <c r="C4631" s="58">
        <v>90000</v>
      </c>
      <c r="D4631" s="58">
        <v>0</v>
      </c>
    </row>
    <row r="4632" spans="1:4" s="30" customFormat="1" x14ac:dyDescent="0.2">
      <c r="A4632" s="48">
        <v>412700</v>
      </c>
      <c r="B4632" s="49" t="s">
        <v>206</v>
      </c>
      <c r="C4632" s="58">
        <v>6079999.9999999991</v>
      </c>
      <c r="D4632" s="58">
        <v>0</v>
      </c>
    </row>
    <row r="4633" spans="1:4" s="30" customFormat="1" x14ac:dyDescent="0.2">
      <c r="A4633" s="48">
        <v>412900</v>
      </c>
      <c r="B4633" s="49" t="s">
        <v>533</v>
      </c>
      <c r="C4633" s="58">
        <v>2300</v>
      </c>
      <c r="D4633" s="58">
        <v>0</v>
      </c>
    </row>
    <row r="4634" spans="1:4" s="30" customFormat="1" x14ac:dyDescent="0.2">
      <c r="A4634" s="48">
        <v>412900</v>
      </c>
      <c r="B4634" s="49" t="s">
        <v>301</v>
      </c>
      <c r="C4634" s="58">
        <v>90000</v>
      </c>
      <c r="D4634" s="58">
        <v>0</v>
      </c>
    </row>
    <row r="4635" spans="1:4" s="30" customFormat="1" x14ac:dyDescent="0.2">
      <c r="A4635" s="48">
        <v>412900</v>
      </c>
      <c r="B4635" s="49" t="s">
        <v>319</v>
      </c>
      <c r="C4635" s="58">
        <v>4000</v>
      </c>
      <c r="D4635" s="58">
        <v>0</v>
      </c>
    </row>
    <row r="4636" spans="1:4" s="30" customFormat="1" x14ac:dyDescent="0.2">
      <c r="A4636" s="48">
        <v>412900</v>
      </c>
      <c r="B4636" s="53" t="s">
        <v>320</v>
      </c>
      <c r="C4636" s="58">
        <v>11300</v>
      </c>
      <c r="D4636" s="58">
        <v>0</v>
      </c>
    </row>
    <row r="4637" spans="1:4" s="30" customFormat="1" x14ac:dyDescent="0.2">
      <c r="A4637" s="48">
        <v>412900</v>
      </c>
      <c r="B4637" s="49" t="s">
        <v>321</v>
      </c>
      <c r="C4637" s="58">
        <v>34800</v>
      </c>
      <c r="D4637" s="58">
        <v>0</v>
      </c>
    </row>
    <row r="4638" spans="1:4" s="30" customFormat="1" x14ac:dyDescent="0.2">
      <c r="A4638" s="48">
        <v>412900</v>
      </c>
      <c r="B4638" s="49" t="s">
        <v>303</v>
      </c>
      <c r="C4638" s="58">
        <v>10500</v>
      </c>
      <c r="D4638" s="58">
        <v>0</v>
      </c>
    </row>
    <row r="4639" spans="1:4" s="30" customFormat="1" ht="40.5" x14ac:dyDescent="0.2">
      <c r="A4639" s="46">
        <v>417000</v>
      </c>
      <c r="B4639" s="51" t="s">
        <v>212</v>
      </c>
      <c r="C4639" s="45">
        <f t="shared" ref="C4639" si="1175">C4640</f>
        <v>1946000000</v>
      </c>
      <c r="D4639" s="45">
        <f t="shared" ref="D4639" si="1176">D4640</f>
        <v>0</v>
      </c>
    </row>
    <row r="4640" spans="1:4" s="30" customFormat="1" x14ac:dyDescent="0.2">
      <c r="A4640" s="48">
        <v>417100</v>
      </c>
      <c r="B4640" s="49" t="s">
        <v>67</v>
      </c>
      <c r="C4640" s="58">
        <v>1946000000</v>
      </c>
      <c r="D4640" s="58">
        <v>0</v>
      </c>
    </row>
    <row r="4641" spans="1:4" s="55" customFormat="1" x14ac:dyDescent="0.2">
      <c r="A4641" s="46">
        <v>419000</v>
      </c>
      <c r="B4641" s="51" t="s">
        <v>214</v>
      </c>
      <c r="C4641" s="45">
        <f t="shared" ref="C4641" si="1177">C4642</f>
        <v>800000</v>
      </c>
      <c r="D4641" s="45">
        <f t="shared" ref="D4641" si="1178">D4642</f>
        <v>0</v>
      </c>
    </row>
    <row r="4642" spans="1:4" s="30" customFormat="1" x14ac:dyDescent="0.2">
      <c r="A4642" s="48">
        <v>419100</v>
      </c>
      <c r="B4642" s="49" t="s">
        <v>214</v>
      </c>
      <c r="C4642" s="58">
        <v>800000</v>
      </c>
      <c r="D4642" s="58">
        <v>0</v>
      </c>
    </row>
    <row r="4643" spans="1:4" s="30" customFormat="1" x14ac:dyDescent="0.2">
      <c r="A4643" s="46">
        <v>510000</v>
      </c>
      <c r="B4643" s="51" t="s">
        <v>153</v>
      </c>
      <c r="C4643" s="45">
        <f>C4644+0+C4648</f>
        <v>226900</v>
      </c>
      <c r="D4643" s="45">
        <f>D4644+0+D4648</f>
        <v>0</v>
      </c>
    </row>
    <row r="4644" spans="1:4" s="30" customFormat="1" x14ac:dyDescent="0.2">
      <c r="A4644" s="46">
        <v>511000</v>
      </c>
      <c r="B4644" s="51" t="s">
        <v>154</v>
      </c>
      <c r="C4644" s="45">
        <f>SUM(C4645:C4647)</f>
        <v>199900</v>
      </c>
      <c r="D4644" s="45">
        <f>SUM(D4645:D4647)</f>
        <v>0</v>
      </c>
    </row>
    <row r="4645" spans="1:4" s="30" customFormat="1" x14ac:dyDescent="0.2">
      <c r="A4645" s="56">
        <v>511100</v>
      </c>
      <c r="B4645" s="49" t="s">
        <v>155</v>
      </c>
      <c r="C4645" s="58">
        <v>9900</v>
      </c>
      <c r="D4645" s="58">
        <v>0</v>
      </c>
    </row>
    <row r="4646" spans="1:4" s="30" customFormat="1" x14ac:dyDescent="0.2">
      <c r="A4646" s="56">
        <v>511200</v>
      </c>
      <c r="B4646" s="49" t="s">
        <v>156</v>
      </c>
      <c r="C4646" s="58">
        <v>40000</v>
      </c>
      <c r="D4646" s="58">
        <v>0</v>
      </c>
    </row>
    <row r="4647" spans="1:4" s="30" customFormat="1" x14ac:dyDescent="0.2">
      <c r="A4647" s="48">
        <v>511300</v>
      </c>
      <c r="B4647" s="49" t="s">
        <v>157</v>
      </c>
      <c r="C4647" s="58">
        <v>150000</v>
      </c>
      <c r="D4647" s="58">
        <v>0</v>
      </c>
    </row>
    <row r="4648" spans="1:4" s="30" customFormat="1" x14ac:dyDescent="0.2">
      <c r="A4648" s="46">
        <v>516000</v>
      </c>
      <c r="B4648" s="51" t="s">
        <v>164</v>
      </c>
      <c r="C4648" s="45">
        <f t="shared" ref="C4648" si="1179">C4649</f>
        <v>27000</v>
      </c>
      <c r="D4648" s="45">
        <f t="shared" ref="D4648" si="1180">D4649</f>
        <v>0</v>
      </c>
    </row>
    <row r="4649" spans="1:4" s="30" customFormat="1" x14ac:dyDescent="0.2">
      <c r="A4649" s="48">
        <v>516100</v>
      </c>
      <c r="B4649" s="49" t="s">
        <v>164</v>
      </c>
      <c r="C4649" s="58">
        <v>27000</v>
      </c>
      <c r="D4649" s="58">
        <v>0</v>
      </c>
    </row>
    <row r="4650" spans="1:4" s="55" customFormat="1" x14ac:dyDescent="0.2">
      <c r="A4650" s="46">
        <v>630000</v>
      </c>
      <c r="B4650" s="51" t="s">
        <v>194</v>
      </c>
      <c r="C4650" s="45">
        <f>0+C4651</f>
        <v>593000</v>
      </c>
      <c r="D4650" s="45">
        <f>0+D4651</f>
        <v>0</v>
      </c>
    </row>
    <row r="4651" spans="1:4" s="55" customFormat="1" x14ac:dyDescent="0.2">
      <c r="A4651" s="46">
        <v>638000</v>
      </c>
      <c r="B4651" s="51" t="s">
        <v>127</v>
      </c>
      <c r="C4651" s="45">
        <f>C4652+0</f>
        <v>593000</v>
      </c>
      <c r="D4651" s="45">
        <f>D4652+0</f>
        <v>0</v>
      </c>
    </row>
    <row r="4652" spans="1:4" s="30" customFormat="1" x14ac:dyDescent="0.2">
      <c r="A4652" s="48">
        <v>638100</v>
      </c>
      <c r="B4652" s="49" t="s">
        <v>199</v>
      </c>
      <c r="C4652" s="58">
        <v>593000</v>
      </c>
      <c r="D4652" s="58">
        <v>0</v>
      </c>
    </row>
    <row r="4653" spans="1:4" s="30" customFormat="1" x14ac:dyDescent="0.2">
      <c r="A4653" s="89"/>
      <c r="B4653" s="83" t="s">
        <v>236</v>
      </c>
      <c r="C4653" s="87">
        <f>C4620+C4643+0+C4650+0</f>
        <v>1974203800</v>
      </c>
      <c r="D4653" s="87">
        <f>D4620+D4643+0+D4650+0</f>
        <v>0</v>
      </c>
    </row>
    <row r="4654" spans="1:4" s="30" customFormat="1" x14ac:dyDescent="0.2">
      <c r="A4654" s="46"/>
      <c r="B4654" s="51"/>
      <c r="C4654" s="50"/>
      <c r="D4654" s="50"/>
    </row>
    <row r="4655" spans="1:4" s="30" customFormat="1" x14ac:dyDescent="0.2">
      <c r="A4655" s="43"/>
      <c r="B4655" s="44"/>
      <c r="C4655" s="50"/>
      <c r="D4655" s="50"/>
    </row>
    <row r="4656" spans="1:4" s="30" customFormat="1" x14ac:dyDescent="0.2">
      <c r="A4656" s="48" t="s">
        <v>725</v>
      </c>
      <c r="B4656" s="51"/>
      <c r="C4656" s="50"/>
      <c r="D4656" s="50"/>
    </row>
    <row r="4657" spans="1:4" s="30" customFormat="1" x14ac:dyDescent="0.2">
      <c r="A4657" s="48" t="s">
        <v>262</v>
      </c>
      <c r="B4657" s="51"/>
      <c r="C4657" s="50"/>
      <c r="D4657" s="50"/>
    </row>
    <row r="4658" spans="1:4" s="30" customFormat="1" x14ac:dyDescent="0.2">
      <c r="A4658" s="48" t="s">
        <v>392</v>
      </c>
      <c r="B4658" s="51"/>
      <c r="C4658" s="50"/>
      <c r="D4658" s="50"/>
    </row>
    <row r="4659" spans="1:4" s="30" customFormat="1" x14ac:dyDescent="0.2">
      <c r="A4659" s="48" t="s">
        <v>532</v>
      </c>
      <c r="B4659" s="51"/>
      <c r="C4659" s="50"/>
      <c r="D4659" s="50"/>
    </row>
    <row r="4660" spans="1:4" s="30" customFormat="1" x14ac:dyDescent="0.2">
      <c r="A4660" s="48"/>
      <c r="B4660" s="79"/>
      <c r="C4660" s="67"/>
      <c r="D4660" s="67"/>
    </row>
    <row r="4661" spans="1:4" s="30" customFormat="1" x14ac:dyDescent="0.2">
      <c r="A4661" s="46">
        <v>410000</v>
      </c>
      <c r="B4661" s="47" t="s">
        <v>87</v>
      </c>
      <c r="C4661" s="45">
        <f t="shared" ref="C4661" si="1181">C4662+C4667+C4680+C4682</f>
        <v>24691900</v>
      </c>
      <c r="D4661" s="45">
        <f t="shared" ref="D4661" si="1182">D4662+D4667+D4680+D4682</f>
        <v>0</v>
      </c>
    </row>
    <row r="4662" spans="1:4" s="30" customFormat="1" x14ac:dyDescent="0.2">
      <c r="A4662" s="46">
        <v>411000</v>
      </c>
      <c r="B4662" s="47" t="s">
        <v>204</v>
      </c>
      <c r="C4662" s="45">
        <f t="shared" ref="C4662" si="1183">SUM(C4663:C4666)</f>
        <v>2706000</v>
      </c>
      <c r="D4662" s="45">
        <f t="shared" ref="D4662" si="1184">SUM(D4663:D4666)</f>
        <v>0</v>
      </c>
    </row>
    <row r="4663" spans="1:4" s="30" customFormat="1" x14ac:dyDescent="0.2">
      <c r="A4663" s="48">
        <v>411100</v>
      </c>
      <c r="B4663" s="49" t="s">
        <v>88</v>
      </c>
      <c r="C4663" s="58">
        <v>2500000</v>
      </c>
      <c r="D4663" s="58">
        <v>0</v>
      </c>
    </row>
    <row r="4664" spans="1:4" s="30" customFormat="1" x14ac:dyDescent="0.2">
      <c r="A4664" s="48">
        <v>411200</v>
      </c>
      <c r="B4664" s="49" t="s">
        <v>217</v>
      </c>
      <c r="C4664" s="58">
        <v>80000</v>
      </c>
      <c r="D4664" s="58">
        <v>0</v>
      </c>
    </row>
    <row r="4665" spans="1:4" s="30" customFormat="1" ht="40.5" x14ac:dyDescent="0.2">
      <c r="A4665" s="48">
        <v>411300</v>
      </c>
      <c r="B4665" s="49" t="s">
        <v>89</v>
      </c>
      <c r="C4665" s="58">
        <v>108000</v>
      </c>
      <c r="D4665" s="58">
        <v>0</v>
      </c>
    </row>
    <row r="4666" spans="1:4" s="30" customFormat="1" x14ac:dyDescent="0.2">
      <c r="A4666" s="48">
        <v>411400</v>
      </c>
      <c r="B4666" s="49" t="s">
        <v>90</v>
      </c>
      <c r="C4666" s="58">
        <v>18000</v>
      </c>
      <c r="D4666" s="58">
        <v>0</v>
      </c>
    </row>
    <row r="4667" spans="1:4" s="30" customFormat="1" x14ac:dyDescent="0.2">
      <c r="A4667" s="46">
        <v>412000</v>
      </c>
      <c r="B4667" s="51" t="s">
        <v>209</v>
      </c>
      <c r="C4667" s="45">
        <f t="shared" ref="C4667" si="1185">SUM(C4668:C4679)</f>
        <v>21895900</v>
      </c>
      <c r="D4667" s="45">
        <f t="shared" ref="D4667" si="1186">SUM(D4668:D4679)</f>
        <v>0</v>
      </c>
    </row>
    <row r="4668" spans="1:4" s="30" customFormat="1" x14ac:dyDescent="0.2">
      <c r="A4668" s="48">
        <v>412100</v>
      </c>
      <c r="B4668" s="49" t="s">
        <v>91</v>
      </c>
      <c r="C4668" s="58">
        <v>6000</v>
      </c>
      <c r="D4668" s="58">
        <v>0</v>
      </c>
    </row>
    <row r="4669" spans="1:4" s="30" customFormat="1" x14ac:dyDescent="0.2">
      <c r="A4669" s="48">
        <v>412200</v>
      </c>
      <c r="B4669" s="49" t="s">
        <v>218</v>
      </c>
      <c r="C4669" s="58">
        <v>22000</v>
      </c>
      <c r="D4669" s="58">
        <v>0</v>
      </c>
    </row>
    <row r="4670" spans="1:4" s="30" customFormat="1" x14ac:dyDescent="0.2">
      <c r="A4670" s="48">
        <v>412300</v>
      </c>
      <c r="B4670" s="49" t="s">
        <v>92</v>
      </c>
      <c r="C4670" s="58">
        <v>16600</v>
      </c>
      <c r="D4670" s="58">
        <v>0</v>
      </c>
    </row>
    <row r="4671" spans="1:4" s="30" customFormat="1" x14ac:dyDescent="0.2">
      <c r="A4671" s="48">
        <v>412500</v>
      </c>
      <c r="B4671" s="49" t="s">
        <v>94</v>
      </c>
      <c r="C4671" s="58">
        <v>22000.000000000004</v>
      </c>
      <c r="D4671" s="58">
        <v>0</v>
      </c>
    </row>
    <row r="4672" spans="1:4" s="30" customFormat="1" x14ac:dyDescent="0.2">
      <c r="A4672" s="48">
        <v>412600</v>
      </c>
      <c r="B4672" s="49" t="s">
        <v>219</v>
      </c>
      <c r="C4672" s="58">
        <v>120000.00000000003</v>
      </c>
      <c r="D4672" s="58">
        <v>0</v>
      </c>
    </row>
    <row r="4673" spans="1:4" s="30" customFormat="1" x14ac:dyDescent="0.2">
      <c r="A4673" s="48">
        <v>412700</v>
      </c>
      <c r="B4673" s="49" t="s">
        <v>206</v>
      </c>
      <c r="C4673" s="58">
        <v>21683800</v>
      </c>
      <c r="D4673" s="58">
        <v>0</v>
      </c>
    </row>
    <row r="4674" spans="1:4" s="30" customFormat="1" x14ac:dyDescent="0.2">
      <c r="A4674" s="48">
        <v>412900</v>
      </c>
      <c r="B4674" s="49" t="s">
        <v>533</v>
      </c>
      <c r="C4674" s="58">
        <v>3500</v>
      </c>
      <c r="D4674" s="58">
        <v>0</v>
      </c>
    </row>
    <row r="4675" spans="1:4" s="30" customFormat="1" x14ac:dyDescent="0.2">
      <c r="A4675" s="48">
        <v>412900</v>
      </c>
      <c r="B4675" s="49" t="s">
        <v>301</v>
      </c>
      <c r="C4675" s="58">
        <v>4999.9999999999964</v>
      </c>
      <c r="D4675" s="58">
        <v>0</v>
      </c>
    </row>
    <row r="4676" spans="1:4" s="30" customFormat="1" x14ac:dyDescent="0.2">
      <c r="A4676" s="48">
        <v>412900</v>
      </c>
      <c r="B4676" s="49" t="s">
        <v>319</v>
      </c>
      <c r="C4676" s="58">
        <v>6000.0000000000036</v>
      </c>
      <c r="D4676" s="58">
        <v>0</v>
      </c>
    </row>
    <row r="4677" spans="1:4" s="30" customFormat="1" x14ac:dyDescent="0.2">
      <c r="A4677" s="48">
        <v>412900</v>
      </c>
      <c r="B4677" s="53" t="s">
        <v>320</v>
      </c>
      <c r="C4677" s="58">
        <v>4500</v>
      </c>
      <c r="D4677" s="58">
        <v>0</v>
      </c>
    </row>
    <row r="4678" spans="1:4" s="30" customFormat="1" x14ac:dyDescent="0.2">
      <c r="A4678" s="48">
        <v>412900</v>
      </c>
      <c r="B4678" s="49" t="s">
        <v>321</v>
      </c>
      <c r="C4678" s="58">
        <v>5000</v>
      </c>
      <c r="D4678" s="58">
        <v>0</v>
      </c>
    </row>
    <row r="4679" spans="1:4" s="30" customFormat="1" x14ac:dyDescent="0.2">
      <c r="A4679" s="48">
        <v>412900</v>
      </c>
      <c r="B4679" s="49" t="s">
        <v>303</v>
      </c>
      <c r="C4679" s="58">
        <v>1500</v>
      </c>
      <c r="D4679" s="58">
        <v>0</v>
      </c>
    </row>
    <row r="4680" spans="1:4" s="55" customFormat="1" x14ac:dyDescent="0.2">
      <c r="A4680" s="46">
        <v>413000</v>
      </c>
      <c r="B4680" s="51" t="s">
        <v>210</v>
      </c>
      <c r="C4680" s="45">
        <f t="shared" ref="C4680" si="1187">C4681</f>
        <v>40000</v>
      </c>
      <c r="D4680" s="45">
        <f t="shared" ref="D4680" si="1188">D4681</f>
        <v>0</v>
      </c>
    </row>
    <row r="4681" spans="1:4" s="30" customFormat="1" x14ac:dyDescent="0.2">
      <c r="A4681" s="48">
        <v>413800</v>
      </c>
      <c r="B4681" s="49" t="s">
        <v>146</v>
      </c>
      <c r="C4681" s="58">
        <v>40000</v>
      </c>
      <c r="D4681" s="58">
        <v>0</v>
      </c>
    </row>
    <row r="4682" spans="1:4" s="55" customFormat="1" x14ac:dyDescent="0.2">
      <c r="A4682" s="46">
        <v>415000</v>
      </c>
      <c r="B4682" s="51" t="s">
        <v>50</v>
      </c>
      <c r="C4682" s="45">
        <f>C4683+0+0</f>
        <v>50000</v>
      </c>
      <c r="D4682" s="45">
        <f>D4683+0+0</f>
        <v>0</v>
      </c>
    </row>
    <row r="4683" spans="1:4" s="30" customFormat="1" x14ac:dyDescent="0.2">
      <c r="A4683" s="48">
        <v>415200</v>
      </c>
      <c r="B4683" s="49" t="s">
        <v>267</v>
      </c>
      <c r="C4683" s="58">
        <v>50000</v>
      </c>
      <c r="D4683" s="58">
        <v>0</v>
      </c>
    </row>
    <row r="4684" spans="1:4" s="55" customFormat="1" x14ac:dyDescent="0.2">
      <c r="A4684" s="46">
        <v>480000</v>
      </c>
      <c r="B4684" s="51" t="s">
        <v>149</v>
      </c>
      <c r="C4684" s="45">
        <f>C4685+0</f>
        <v>30036000</v>
      </c>
      <c r="D4684" s="45">
        <f>D4685+0</f>
        <v>0</v>
      </c>
    </row>
    <row r="4685" spans="1:4" s="86" customFormat="1" x14ac:dyDescent="0.2">
      <c r="A4685" s="46">
        <v>488000</v>
      </c>
      <c r="B4685" s="51" t="s">
        <v>103</v>
      </c>
      <c r="C4685" s="45">
        <f t="shared" ref="C4685" si="1189">SUM(C4686:C4686)</f>
        <v>30036000</v>
      </c>
      <c r="D4685" s="45">
        <f t="shared" ref="D4685" si="1190">SUM(D4686:D4686)</f>
        <v>0</v>
      </c>
    </row>
    <row r="4686" spans="1:4" s="30" customFormat="1" x14ac:dyDescent="0.2">
      <c r="A4686" s="48">
        <v>488100</v>
      </c>
      <c r="B4686" s="49" t="s">
        <v>726</v>
      </c>
      <c r="C4686" s="58">
        <v>30036000</v>
      </c>
      <c r="D4686" s="58">
        <v>0</v>
      </c>
    </row>
    <row r="4687" spans="1:4" s="30" customFormat="1" x14ac:dyDescent="0.2">
      <c r="A4687" s="46">
        <v>510000</v>
      </c>
      <c r="B4687" s="51" t="s">
        <v>153</v>
      </c>
      <c r="C4687" s="45">
        <f>C4688+C4690</f>
        <v>17000</v>
      </c>
      <c r="D4687" s="45">
        <f>D4688+D4690</f>
        <v>0</v>
      </c>
    </row>
    <row r="4688" spans="1:4" s="30" customFormat="1" x14ac:dyDescent="0.2">
      <c r="A4688" s="46">
        <v>511000</v>
      </c>
      <c r="B4688" s="51" t="s">
        <v>154</v>
      </c>
      <c r="C4688" s="45">
        <f>SUM(C4689:C4689)</f>
        <v>10000</v>
      </c>
      <c r="D4688" s="45">
        <f>SUM(D4689:D4689)</f>
        <v>0</v>
      </c>
    </row>
    <row r="4689" spans="1:4" s="30" customFormat="1" x14ac:dyDescent="0.2">
      <c r="A4689" s="48">
        <v>511300</v>
      </c>
      <c r="B4689" s="49" t="s">
        <v>157</v>
      </c>
      <c r="C4689" s="58">
        <v>10000</v>
      </c>
      <c r="D4689" s="58">
        <v>0</v>
      </c>
    </row>
    <row r="4690" spans="1:4" s="30" customFormat="1" x14ac:dyDescent="0.2">
      <c r="A4690" s="46">
        <v>516000</v>
      </c>
      <c r="B4690" s="51" t="s">
        <v>164</v>
      </c>
      <c r="C4690" s="45">
        <f t="shared" ref="C4690" si="1191">C4691</f>
        <v>7000</v>
      </c>
      <c r="D4690" s="45">
        <f t="shared" ref="D4690" si="1192">D4691</f>
        <v>0</v>
      </c>
    </row>
    <row r="4691" spans="1:4" s="30" customFormat="1" x14ac:dyDescent="0.2">
      <c r="A4691" s="48">
        <v>516100</v>
      </c>
      <c r="B4691" s="49" t="s">
        <v>164</v>
      </c>
      <c r="C4691" s="58">
        <v>7000</v>
      </c>
      <c r="D4691" s="58">
        <v>0</v>
      </c>
    </row>
    <row r="4692" spans="1:4" s="55" customFormat="1" x14ac:dyDescent="0.2">
      <c r="A4692" s="46">
        <v>630000</v>
      </c>
      <c r="B4692" s="51" t="s">
        <v>194</v>
      </c>
      <c r="C4692" s="45">
        <f>C4693+C4695</f>
        <v>174500</v>
      </c>
      <c r="D4692" s="45">
        <f>D4693+D4695</f>
        <v>0</v>
      </c>
    </row>
    <row r="4693" spans="1:4" s="55" customFormat="1" x14ac:dyDescent="0.2">
      <c r="A4693" s="46">
        <v>631000</v>
      </c>
      <c r="B4693" s="51" t="s">
        <v>126</v>
      </c>
      <c r="C4693" s="45">
        <f>0+0+C4694</f>
        <v>2500</v>
      </c>
      <c r="D4693" s="45">
        <f>0+0+D4694</f>
        <v>0</v>
      </c>
    </row>
    <row r="4694" spans="1:4" s="30" customFormat="1" x14ac:dyDescent="0.2">
      <c r="A4694" s="56">
        <v>631300</v>
      </c>
      <c r="B4694" s="49" t="s">
        <v>198</v>
      </c>
      <c r="C4694" s="58">
        <v>2500</v>
      </c>
      <c r="D4694" s="58">
        <v>0</v>
      </c>
    </row>
    <row r="4695" spans="1:4" s="55" customFormat="1" x14ac:dyDescent="0.2">
      <c r="A4695" s="46">
        <v>638000</v>
      </c>
      <c r="B4695" s="51" t="s">
        <v>127</v>
      </c>
      <c r="C4695" s="45">
        <f t="shared" ref="C4695" si="1193">C4696</f>
        <v>172000</v>
      </c>
      <c r="D4695" s="45">
        <f t="shared" ref="D4695" si="1194">D4696</f>
        <v>0</v>
      </c>
    </row>
    <row r="4696" spans="1:4" s="30" customFormat="1" x14ac:dyDescent="0.2">
      <c r="A4696" s="48">
        <v>638100</v>
      </c>
      <c r="B4696" s="49" t="s">
        <v>199</v>
      </c>
      <c r="C4696" s="58">
        <v>172000</v>
      </c>
      <c r="D4696" s="58">
        <v>0</v>
      </c>
    </row>
    <row r="4697" spans="1:4" s="30" customFormat="1" x14ac:dyDescent="0.2">
      <c r="A4697" s="89"/>
      <c r="B4697" s="83" t="s">
        <v>236</v>
      </c>
      <c r="C4697" s="87">
        <f>C4661+C4684+C4687+C4692</f>
        <v>54919400</v>
      </c>
      <c r="D4697" s="87">
        <f>D4661+D4684+D4687+D4692</f>
        <v>0</v>
      </c>
    </row>
    <row r="4698" spans="1:4" s="30" customFormat="1" x14ac:dyDescent="0.2">
      <c r="A4698" s="40"/>
      <c r="B4698" s="49"/>
      <c r="C4698" s="67"/>
      <c r="D4698" s="67"/>
    </row>
    <row r="4699" spans="1:4" s="30" customFormat="1" x14ac:dyDescent="0.2">
      <c r="A4699" s="43"/>
      <c r="B4699" s="44"/>
      <c r="C4699" s="50"/>
      <c r="D4699" s="50"/>
    </row>
    <row r="4700" spans="1:4" s="30" customFormat="1" x14ac:dyDescent="0.2">
      <c r="A4700" s="48" t="s">
        <v>727</v>
      </c>
      <c r="B4700" s="51"/>
      <c r="C4700" s="50"/>
      <c r="D4700" s="50"/>
    </row>
    <row r="4701" spans="1:4" s="30" customFormat="1" x14ac:dyDescent="0.2">
      <c r="A4701" s="48" t="s">
        <v>263</v>
      </c>
      <c r="B4701" s="51"/>
      <c r="C4701" s="50"/>
      <c r="D4701" s="50"/>
    </row>
    <row r="4702" spans="1:4" s="30" customFormat="1" x14ac:dyDescent="0.2">
      <c r="A4702" s="48" t="s">
        <v>403</v>
      </c>
      <c r="B4702" s="51"/>
      <c r="C4702" s="50"/>
      <c r="D4702" s="50"/>
    </row>
    <row r="4703" spans="1:4" s="30" customFormat="1" x14ac:dyDescent="0.2">
      <c r="A4703" s="48" t="s">
        <v>532</v>
      </c>
      <c r="B4703" s="51"/>
      <c r="C4703" s="50"/>
      <c r="D4703" s="50"/>
    </row>
    <row r="4704" spans="1:4" s="30" customFormat="1" x14ac:dyDescent="0.2">
      <c r="A4704" s="48"/>
      <c r="B4704" s="51"/>
      <c r="C4704" s="50"/>
      <c r="D4704" s="50"/>
    </row>
    <row r="4705" spans="1:4" s="55" customFormat="1" x14ac:dyDescent="0.2">
      <c r="A4705" s="46">
        <v>410000</v>
      </c>
      <c r="B4705" s="47" t="s">
        <v>87</v>
      </c>
      <c r="C4705" s="45">
        <f>C4706+C4711+C4724+0</f>
        <v>5271600</v>
      </c>
      <c r="D4705" s="45">
        <f>D4706+D4711+D4724+0</f>
        <v>34000</v>
      </c>
    </row>
    <row r="4706" spans="1:4" s="55" customFormat="1" x14ac:dyDescent="0.2">
      <c r="A4706" s="46">
        <v>411000</v>
      </c>
      <c r="B4706" s="47" t="s">
        <v>204</v>
      </c>
      <c r="C4706" s="45">
        <f t="shared" ref="C4706" si="1195">SUM(C4707:C4710)</f>
        <v>5001500</v>
      </c>
      <c r="D4706" s="45">
        <f t="shared" ref="D4706" si="1196">SUM(D4707:D4710)</f>
        <v>0</v>
      </c>
    </row>
    <row r="4707" spans="1:4" s="30" customFormat="1" x14ac:dyDescent="0.2">
      <c r="A4707" s="48">
        <v>411100</v>
      </c>
      <c r="B4707" s="49" t="s">
        <v>88</v>
      </c>
      <c r="C4707" s="58">
        <v>4320000</v>
      </c>
      <c r="D4707" s="58">
        <v>0</v>
      </c>
    </row>
    <row r="4708" spans="1:4" s="30" customFormat="1" x14ac:dyDescent="0.2">
      <c r="A4708" s="48">
        <v>411200</v>
      </c>
      <c r="B4708" s="49" t="s">
        <v>217</v>
      </c>
      <c r="C4708" s="58">
        <v>553000</v>
      </c>
      <c r="D4708" s="58">
        <v>0</v>
      </c>
    </row>
    <row r="4709" spans="1:4" s="30" customFormat="1" ht="40.5" x14ac:dyDescent="0.2">
      <c r="A4709" s="48">
        <v>411300</v>
      </c>
      <c r="B4709" s="49" t="s">
        <v>89</v>
      </c>
      <c r="C4709" s="58">
        <v>100000</v>
      </c>
      <c r="D4709" s="58">
        <v>0</v>
      </c>
    </row>
    <row r="4710" spans="1:4" s="30" customFormat="1" x14ac:dyDescent="0.2">
      <c r="A4710" s="48">
        <v>411400</v>
      </c>
      <c r="B4710" s="49" t="s">
        <v>90</v>
      </c>
      <c r="C4710" s="58">
        <v>28500</v>
      </c>
      <c r="D4710" s="58">
        <v>0</v>
      </c>
    </row>
    <row r="4711" spans="1:4" s="55" customFormat="1" x14ac:dyDescent="0.2">
      <c r="A4711" s="46">
        <v>412000</v>
      </c>
      <c r="B4711" s="51" t="s">
        <v>209</v>
      </c>
      <c r="C4711" s="45">
        <f t="shared" ref="C4711" si="1197">SUM(C4712:C4723)</f>
        <v>268600</v>
      </c>
      <c r="D4711" s="45">
        <f t="shared" ref="D4711" si="1198">SUM(D4712:D4723)</f>
        <v>34000</v>
      </c>
    </row>
    <row r="4712" spans="1:4" s="30" customFormat="1" x14ac:dyDescent="0.2">
      <c r="A4712" s="48">
        <v>412100</v>
      </c>
      <c r="B4712" s="49" t="s">
        <v>91</v>
      </c>
      <c r="C4712" s="58">
        <v>1300</v>
      </c>
      <c r="D4712" s="58">
        <v>0</v>
      </c>
    </row>
    <row r="4713" spans="1:4" s="30" customFormat="1" x14ac:dyDescent="0.2">
      <c r="A4713" s="48">
        <v>412200</v>
      </c>
      <c r="B4713" s="49" t="s">
        <v>218</v>
      </c>
      <c r="C4713" s="58">
        <v>58500</v>
      </c>
      <c r="D4713" s="58">
        <v>0</v>
      </c>
    </row>
    <row r="4714" spans="1:4" s="30" customFormat="1" x14ac:dyDescent="0.2">
      <c r="A4714" s="48">
        <v>412300</v>
      </c>
      <c r="B4714" s="49" t="s">
        <v>92</v>
      </c>
      <c r="C4714" s="58">
        <v>47500</v>
      </c>
      <c r="D4714" s="58">
        <v>0</v>
      </c>
    </row>
    <row r="4715" spans="1:4" s="30" customFormat="1" x14ac:dyDescent="0.2">
      <c r="A4715" s="48">
        <v>412500</v>
      </c>
      <c r="B4715" s="49" t="s">
        <v>94</v>
      </c>
      <c r="C4715" s="58">
        <v>11000</v>
      </c>
      <c r="D4715" s="58">
        <v>0</v>
      </c>
    </row>
    <row r="4716" spans="1:4" s="30" customFormat="1" x14ac:dyDescent="0.2">
      <c r="A4716" s="48">
        <v>412600</v>
      </c>
      <c r="B4716" s="49" t="s">
        <v>219</v>
      </c>
      <c r="C4716" s="58">
        <v>58000</v>
      </c>
      <c r="D4716" s="58">
        <v>5000</v>
      </c>
    </row>
    <row r="4717" spans="1:4" s="30" customFormat="1" x14ac:dyDescent="0.2">
      <c r="A4717" s="48">
        <v>412700</v>
      </c>
      <c r="B4717" s="49" t="s">
        <v>206</v>
      </c>
      <c r="C4717" s="58">
        <v>48700</v>
      </c>
      <c r="D4717" s="58">
        <v>0</v>
      </c>
    </row>
    <row r="4718" spans="1:4" s="30" customFormat="1" x14ac:dyDescent="0.2">
      <c r="A4718" s="48">
        <v>412900</v>
      </c>
      <c r="B4718" s="49" t="s">
        <v>533</v>
      </c>
      <c r="C4718" s="58">
        <v>10000</v>
      </c>
      <c r="D4718" s="58">
        <v>0</v>
      </c>
    </row>
    <row r="4719" spans="1:4" s="30" customFormat="1" x14ac:dyDescent="0.2">
      <c r="A4719" s="48">
        <v>412900</v>
      </c>
      <c r="B4719" s="49" t="s">
        <v>301</v>
      </c>
      <c r="C4719" s="58">
        <v>10100</v>
      </c>
      <c r="D4719" s="58">
        <v>0</v>
      </c>
    </row>
    <row r="4720" spans="1:4" s="30" customFormat="1" x14ac:dyDescent="0.2">
      <c r="A4720" s="48">
        <v>412900</v>
      </c>
      <c r="B4720" s="49" t="s">
        <v>319</v>
      </c>
      <c r="C4720" s="58">
        <v>9000</v>
      </c>
      <c r="D4720" s="58">
        <v>0</v>
      </c>
    </row>
    <row r="4721" spans="1:4" s="30" customFormat="1" x14ac:dyDescent="0.2">
      <c r="A4721" s="48">
        <v>412900</v>
      </c>
      <c r="B4721" s="53" t="s">
        <v>320</v>
      </c>
      <c r="C4721" s="58">
        <v>3000</v>
      </c>
      <c r="D4721" s="58">
        <v>0</v>
      </c>
    </row>
    <row r="4722" spans="1:4" s="30" customFormat="1" x14ac:dyDescent="0.2">
      <c r="A4722" s="48">
        <v>412900</v>
      </c>
      <c r="B4722" s="49" t="s">
        <v>321</v>
      </c>
      <c r="C4722" s="58">
        <v>10000</v>
      </c>
      <c r="D4722" s="58">
        <v>0</v>
      </c>
    </row>
    <row r="4723" spans="1:4" s="30" customFormat="1" x14ac:dyDescent="0.2">
      <c r="A4723" s="48">
        <v>412900</v>
      </c>
      <c r="B4723" s="49" t="s">
        <v>303</v>
      </c>
      <c r="C4723" s="58">
        <v>1500</v>
      </c>
      <c r="D4723" s="58">
        <v>29000</v>
      </c>
    </row>
    <row r="4724" spans="1:4" s="55" customFormat="1" ht="40.5" x14ac:dyDescent="0.2">
      <c r="A4724" s="46">
        <v>418000</v>
      </c>
      <c r="B4724" s="51" t="s">
        <v>213</v>
      </c>
      <c r="C4724" s="45">
        <f t="shared" ref="C4724" si="1199">C4725</f>
        <v>1500</v>
      </c>
      <c r="D4724" s="45">
        <f t="shared" ref="D4724" si="1200">D4725</f>
        <v>0</v>
      </c>
    </row>
    <row r="4725" spans="1:4" s="30" customFormat="1" x14ac:dyDescent="0.2">
      <c r="A4725" s="48">
        <v>418400</v>
      </c>
      <c r="B4725" s="49" t="s">
        <v>148</v>
      </c>
      <c r="C4725" s="58">
        <v>1500</v>
      </c>
      <c r="D4725" s="58">
        <v>0</v>
      </c>
    </row>
    <row r="4726" spans="1:4" s="55" customFormat="1" x14ac:dyDescent="0.2">
      <c r="A4726" s="46">
        <v>480000</v>
      </c>
      <c r="B4726" s="51" t="s">
        <v>149</v>
      </c>
      <c r="C4726" s="45">
        <f>C4727+C4729</f>
        <v>27000</v>
      </c>
      <c r="D4726" s="45">
        <f>D4727+D4729</f>
        <v>0</v>
      </c>
    </row>
    <row r="4727" spans="1:4" s="55" customFormat="1" x14ac:dyDescent="0.2">
      <c r="A4727" s="46">
        <v>487000</v>
      </c>
      <c r="B4727" s="51" t="s">
        <v>203</v>
      </c>
      <c r="C4727" s="45">
        <f>C4728+0</f>
        <v>24000</v>
      </c>
      <c r="D4727" s="45">
        <f>D4728+0</f>
        <v>0</v>
      </c>
    </row>
    <row r="4728" spans="1:4" s="30" customFormat="1" x14ac:dyDescent="0.2">
      <c r="A4728" s="48">
        <v>487100</v>
      </c>
      <c r="B4728" s="49" t="s">
        <v>469</v>
      </c>
      <c r="C4728" s="58">
        <v>24000</v>
      </c>
      <c r="D4728" s="58">
        <v>0</v>
      </c>
    </row>
    <row r="4729" spans="1:4" s="55" customFormat="1" x14ac:dyDescent="0.2">
      <c r="A4729" s="46">
        <v>488000</v>
      </c>
      <c r="B4729" s="51" t="s">
        <v>103</v>
      </c>
      <c r="C4729" s="45">
        <f t="shared" ref="C4729" si="1201">C4730</f>
        <v>3000</v>
      </c>
      <c r="D4729" s="45">
        <f t="shared" ref="D4729" si="1202">D4730</f>
        <v>0</v>
      </c>
    </row>
    <row r="4730" spans="1:4" s="30" customFormat="1" x14ac:dyDescent="0.2">
      <c r="A4730" s="48">
        <v>488100</v>
      </c>
      <c r="B4730" s="49" t="s">
        <v>103</v>
      </c>
      <c r="C4730" s="58">
        <v>3000</v>
      </c>
      <c r="D4730" s="58">
        <v>0</v>
      </c>
    </row>
    <row r="4731" spans="1:4" s="55" customFormat="1" x14ac:dyDescent="0.2">
      <c r="A4731" s="46">
        <v>510000</v>
      </c>
      <c r="B4731" s="51" t="s">
        <v>153</v>
      </c>
      <c r="C4731" s="45">
        <f>C4732+C4734+0</f>
        <v>58500</v>
      </c>
      <c r="D4731" s="45">
        <f>D4732+D4734+0</f>
        <v>0</v>
      </c>
    </row>
    <row r="4732" spans="1:4" s="55" customFormat="1" x14ac:dyDescent="0.2">
      <c r="A4732" s="46">
        <v>511000</v>
      </c>
      <c r="B4732" s="51" t="s">
        <v>154</v>
      </c>
      <c r="C4732" s="45">
        <f>SUM(C4733:C4733)</f>
        <v>50000</v>
      </c>
      <c r="D4732" s="45">
        <f>SUM(D4733:D4733)</f>
        <v>0</v>
      </c>
    </row>
    <row r="4733" spans="1:4" s="30" customFormat="1" x14ac:dyDescent="0.2">
      <c r="A4733" s="48">
        <v>511300</v>
      </c>
      <c r="B4733" s="49" t="s">
        <v>157</v>
      </c>
      <c r="C4733" s="58">
        <v>50000</v>
      </c>
      <c r="D4733" s="58">
        <v>0</v>
      </c>
    </row>
    <row r="4734" spans="1:4" s="55" customFormat="1" x14ac:dyDescent="0.2">
      <c r="A4734" s="46">
        <v>516000</v>
      </c>
      <c r="B4734" s="51" t="s">
        <v>164</v>
      </c>
      <c r="C4734" s="45">
        <f t="shared" ref="C4734" si="1203">C4735</f>
        <v>8500</v>
      </c>
      <c r="D4734" s="45">
        <f t="shared" ref="D4734" si="1204">D4735</f>
        <v>0</v>
      </c>
    </row>
    <row r="4735" spans="1:4" s="30" customFormat="1" x14ac:dyDescent="0.2">
      <c r="A4735" s="48">
        <v>516100</v>
      </c>
      <c r="B4735" s="49" t="s">
        <v>164</v>
      </c>
      <c r="C4735" s="58">
        <v>8500</v>
      </c>
      <c r="D4735" s="58">
        <v>0</v>
      </c>
    </row>
    <row r="4736" spans="1:4" s="55" customFormat="1" x14ac:dyDescent="0.2">
      <c r="A4736" s="46">
        <v>630000</v>
      </c>
      <c r="B4736" s="51" t="s">
        <v>194</v>
      </c>
      <c r="C4736" s="45">
        <f>C4737+C4739</f>
        <v>214500</v>
      </c>
      <c r="D4736" s="45">
        <f>D4737+D4739</f>
        <v>0</v>
      </c>
    </row>
    <row r="4737" spans="1:4" s="55" customFormat="1" x14ac:dyDescent="0.2">
      <c r="A4737" s="46">
        <v>631000</v>
      </c>
      <c r="B4737" s="51" t="s">
        <v>126</v>
      </c>
      <c r="C4737" s="45">
        <f>0+C4738</f>
        <v>4500</v>
      </c>
      <c r="D4737" s="45">
        <f>0+D4738</f>
        <v>0</v>
      </c>
    </row>
    <row r="4738" spans="1:4" s="30" customFormat="1" x14ac:dyDescent="0.2">
      <c r="A4738" s="56">
        <v>631300</v>
      </c>
      <c r="B4738" s="49" t="s">
        <v>198</v>
      </c>
      <c r="C4738" s="58">
        <v>4500</v>
      </c>
      <c r="D4738" s="58">
        <v>0</v>
      </c>
    </row>
    <row r="4739" spans="1:4" s="55" customFormat="1" x14ac:dyDescent="0.2">
      <c r="A4739" s="46">
        <v>638000</v>
      </c>
      <c r="B4739" s="51" t="s">
        <v>127</v>
      </c>
      <c r="C4739" s="45">
        <f t="shared" ref="C4739" si="1205">C4740</f>
        <v>210000</v>
      </c>
      <c r="D4739" s="45">
        <f t="shared" ref="D4739" si="1206">D4740</f>
        <v>0</v>
      </c>
    </row>
    <row r="4740" spans="1:4" s="30" customFormat="1" x14ac:dyDescent="0.2">
      <c r="A4740" s="48">
        <v>638100</v>
      </c>
      <c r="B4740" s="49" t="s">
        <v>199</v>
      </c>
      <c r="C4740" s="58">
        <v>210000</v>
      </c>
      <c r="D4740" s="58">
        <v>0</v>
      </c>
    </row>
    <row r="4741" spans="1:4" s="30" customFormat="1" x14ac:dyDescent="0.2">
      <c r="A4741" s="89"/>
      <c r="B4741" s="83" t="s">
        <v>236</v>
      </c>
      <c r="C4741" s="87">
        <f>C4705+C4731+C4736+C4726</f>
        <v>5571600</v>
      </c>
      <c r="D4741" s="87">
        <f>D4705+D4731+D4736+D4726</f>
        <v>34000</v>
      </c>
    </row>
    <row r="4742" spans="1:4" s="30" customFormat="1" x14ac:dyDescent="0.2">
      <c r="A4742" s="66"/>
      <c r="B4742" s="44"/>
      <c r="C4742" s="50"/>
      <c r="D4742" s="50"/>
    </row>
    <row r="4743" spans="1:4" s="30" customFormat="1" x14ac:dyDescent="0.2">
      <c r="A4743" s="43"/>
      <c r="B4743" s="44"/>
      <c r="C4743" s="50"/>
      <c r="D4743" s="50"/>
    </row>
    <row r="4744" spans="1:4" s="30" customFormat="1" x14ac:dyDescent="0.2">
      <c r="A4744" s="48" t="s">
        <v>728</v>
      </c>
      <c r="B4744" s="51"/>
      <c r="C4744" s="50"/>
      <c r="D4744" s="50"/>
    </row>
    <row r="4745" spans="1:4" s="30" customFormat="1" x14ac:dyDescent="0.2">
      <c r="A4745" s="48" t="s">
        <v>264</v>
      </c>
      <c r="B4745" s="51"/>
      <c r="C4745" s="50"/>
      <c r="D4745" s="50"/>
    </row>
    <row r="4746" spans="1:4" s="30" customFormat="1" x14ac:dyDescent="0.2">
      <c r="A4746" s="48" t="s">
        <v>337</v>
      </c>
      <c r="B4746" s="51"/>
      <c r="C4746" s="50"/>
      <c r="D4746" s="50"/>
    </row>
    <row r="4747" spans="1:4" s="30" customFormat="1" x14ac:dyDescent="0.2">
      <c r="A4747" s="48" t="s">
        <v>532</v>
      </c>
      <c r="B4747" s="51"/>
      <c r="C4747" s="50"/>
      <c r="D4747" s="50"/>
    </row>
    <row r="4748" spans="1:4" s="30" customFormat="1" x14ac:dyDescent="0.2">
      <c r="A4748" s="66"/>
      <c r="B4748" s="79"/>
      <c r="C4748" s="67"/>
      <c r="D4748" s="67"/>
    </row>
    <row r="4749" spans="1:4" s="30" customFormat="1" x14ac:dyDescent="0.2">
      <c r="A4749" s="46">
        <v>410000</v>
      </c>
      <c r="B4749" s="47" t="s">
        <v>87</v>
      </c>
      <c r="C4749" s="45">
        <f>C4750+C4755+C4775+C4777+C4797+C4800</f>
        <v>83368500</v>
      </c>
      <c r="D4749" s="45">
        <f>D4750+D4755+D4775+D4777+D4797+D4800</f>
        <v>0</v>
      </c>
    </row>
    <row r="4750" spans="1:4" s="30" customFormat="1" x14ac:dyDescent="0.2">
      <c r="A4750" s="46">
        <v>411000</v>
      </c>
      <c r="B4750" s="47" t="s">
        <v>204</v>
      </c>
      <c r="C4750" s="45">
        <f t="shared" ref="C4750" si="1207">SUM(C4751:C4754)</f>
        <v>2295000</v>
      </c>
      <c r="D4750" s="45">
        <f t="shared" ref="D4750" si="1208">SUM(D4751:D4754)</f>
        <v>0</v>
      </c>
    </row>
    <row r="4751" spans="1:4" s="30" customFormat="1" x14ac:dyDescent="0.2">
      <c r="A4751" s="48">
        <v>411100</v>
      </c>
      <c r="B4751" s="49" t="s">
        <v>88</v>
      </c>
      <c r="C4751" s="58">
        <v>2100000</v>
      </c>
      <c r="D4751" s="58">
        <v>0</v>
      </c>
    </row>
    <row r="4752" spans="1:4" s="30" customFormat="1" x14ac:dyDescent="0.2">
      <c r="A4752" s="48">
        <v>411200</v>
      </c>
      <c r="B4752" s="49" t="s">
        <v>217</v>
      </c>
      <c r="C4752" s="58">
        <v>110000</v>
      </c>
      <c r="D4752" s="58">
        <v>0</v>
      </c>
    </row>
    <row r="4753" spans="1:4" s="30" customFormat="1" ht="40.5" x14ac:dyDescent="0.2">
      <c r="A4753" s="48">
        <v>411300</v>
      </c>
      <c r="B4753" s="49" t="s">
        <v>89</v>
      </c>
      <c r="C4753" s="58">
        <v>60000</v>
      </c>
      <c r="D4753" s="58">
        <v>0</v>
      </c>
    </row>
    <row r="4754" spans="1:4" s="30" customFormat="1" x14ac:dyDescent="0.2">
      <c r="A4754" s="48">
        <v>411400</v>
      </c>
      <c r="B4754" s="49" t="s">
        <v>90</v>
      </c>
      <c r="C4754" s="58">
        <v>25000</v>
      </c>
      <c r="D4754" s="58">
        <v>0</v>
      </c>
    </row>
    <row r="4755" spans="1:4" s="30" customFormat="1" x14ac:dyDescent="0.2">
      <c r="A4755" s="46">
        <v>412000</v>
      </c>
      <c r="B4755" s="51" t="s">
        <v>209</v>
      </c>
      <c r="C4755" s="45">
        <f>SUM(C4756:C4774)</f>
        <v>585500</v>
      </c>
      <c r="D4755" s="45">
        <f>SUM(D4756:D4774)</f>
        <v>0</v>
      </c>
    </row>
    <row r="4756" spans="1:4" s="30" customFormat="1" x14ac:dyDescent="0.2">
      <c r="A4756" s="56">
        <v>412100</v>
      </c>
      <c r="B4756" s="49" t="s">
        <v>91</v>
      </c>
      <c r="C4756" s="58">
        <v>20000</v>
      </c>
      <c r="D4756" s="58">
        <v>0</v>
      </c>
    </row>
    <row r="4757" spans="1:4" s="30" customFormat="1" x14ac:dyDescent="0.2">
      <c r="A4757" s="48">
        <v>412200</v>
      </c>
      <c r="B4757" s="49" t="s">
        <v>218</v>
      </c>
      <c r="C4757" s="58">
        <v>22800</v>
      </c>
      <c r="D4757" s="58">
        <v>0</v>
      </c>
    </row>
    <row r="4758" spans="1:4" s="30" customFormat="1" x14ac:dyDescent="0.2">
      <c r="A4758" s="48">
        <v>412300</v>
      </c>
      <c r="B4758" s="49" t="s">
        <v>92</v>
      </c>
      <c r="C4758" s="58">
        <v>25000</v>
      </c>
      <c r="D4758" s="58">
        <v>0</v>
      </c>
    </row>
    <row r="4759" spans="1:4" s="30" customFormat="1" x14ac:dyDescent="0.2">
      <c r="A4759" s="48">
        <v>412500</v>
      </c>
      <c r="B4759" s="49" t="s">
        <v>94</v>
      </c>
      <c r="C4759" s="58">
        <v>22000.000000000007</v>
      </c>
      <c r="D4759" s="58">
        <v>0</v>
      </c>
    </row>
    <row r="4760" spans="1:4" s="30" customFormat="1" x14ac:dyDescent="0.2">
      <c r="A4760" s="48">
        <v>412600</v>
      </c>
      <c r="B4760" s="49" t="s">
        <v>219</v>
      </c>
      <c r="C4760" s="58">
        <v>59999.999999999971</v>
      </c>
      <c r="D4760" s="58">
        <v>0</v>
      </c>
    </row>
    <row r="4761" spans="1:4" s="30" customFormat="1" x14ac:dyDescent="0.2">
      <c r="A4761" s="48">
        <v>412700</v>
      </c>
      <c r="B4761" s="49" t="s">
        <v>206</v>
      </c>
      <c r="C4761" s="58">
        <v>210000</v>
      </c>
      <c r="D4761" s="58">
        <v>0</v>
      </c>
    </row>
    <row r="4762" spans="1:4" s="30" customFormat="1" ht="20.25" customHeight="1" x14ac:dyDescent="0.2">
      <c r="A4762" s="48">
        <v>412700</v>
      </c>
      <c r="B4762" s="49" t="s">
        <v>729</v>
      </c>
      <c r="C4762" s="58">
        <v>10000</v>
      </c>
      <c r="D4762" s="58">
        <v>0</v>
      </c>
    </row>
    <row r="4763" spans="1:4" s="30" customFormat="1" ht="20.25" customHeight="1" x14ac:dyDescent="0.2">
      <c r="A4763" s="48">
        <v>412700</v>
      </c>
      <c r="B4763" s="49" t="s">
        <v>470</v>
      </c>
      <c r="C4763" s="58">
        <v>6000</v>
      </c>
      <c r="D4763" s="58">
        <v>0</v>
      </c>
    </row>
    <row r="4764" spans="1:4" s="30" customFormat="1" x14ac:dyDescent="0.2">
      <c r="A4764" s="48">
        <v>412700</v>
      </c>
      <c r="B4764" s="49" t="s">
        <v>524</v>
      </c>
      <c r="C4764" s="58">
        <v>30000</v>
      </c>
      <c r="D4764" s="58">
        <v>0</v>
      </c>
    </row>
    <row r="4765" spans="1:4" s="30" customFormat="1" x14ac:dyDescent="0.2">
      <c r="A4765" s="48">
        <v>412900</v>
      </c>
      <c r="B4765" s="53" t="s">
        <v>533</v>
      </c>
      <c r="C4765" s="58">
        <v>2200</v>
      </c>
      <c r="D4765" s="58">
        <v>0</v>
      </c>
    </row>
    <row r="4766" spans="1:4" s="30" customFormat="1" x14ac:dyDescent="0.2">
      <c r="A4766" s="48">
        <v>412900</v>
      </c>
      <c r="B4766" s="53" t="s">
        <v>301</v>
      </c>
      <c r="C4766" s="58">
        <v>90000</v>
      </c>
      <c r="D4766" s="58">
        <v>0</v>
      </c>
    </row>
    <row r="4767" spans="1:4" s="30" customFormat="1" x14ac:dyDescent="0.2">
      <c r="A4767" s="48">
        <v>412900</v>
      </c>
      <c r="B4767" s="53" t="s">
        <v>319</v>
      </c>
      <c r="C4767" s="58">
        <v>5999.9999999999982</v>
      </c>
      <c r="D4767" s="58">
        <v>0</v>
      </c>
    </row>
    <row r="4768" spans="1:4" s="30" customFormat="1" x14ac:dyDescent="0.2">
      <c r="A4768" s="48">
        <v>412900</v>
      </c>
      <c r="B4768" s="53" t="s">
        <v>320</v>
      </c>
      <c r="C4768" s="58">
        <v>3000</v>
      </c>
      <c r="D4768" s="58">
        <v>0</v>
      </c>
    </row>
    <row r="4769" spans="1:4" s="30" customFormat="1" x14ac:dyDescent="0.2">
      <c r="A4769" s="48">
        <v>412900</v>
      </c>
      <c r="B4769" s="53" t="s">
        <v>321</v>
      </c>
      <c r="C4769" s="58">
        <v>5000</v>
      </c>
      <c r="D4769" s="58">
        <v>0</v>
      </c>
    </row>
    <row r="4770" spans="1:4" s="30" customFormat="1" x14ac:dyDescent="0.2">
      <c r="A4770" s="48">
        <v>412900</v>
      </c>
      <c r="B4770" s="49" t="s">
        <v>303</v>
      </c>
      <c r="C4770" s="58">
        <v>8500</v>
      </c>
      <c r="D4770" s="58">
        <v>0</v>
      </c>
    </row>
    <row r="4771" spans="1:4" s="30" customFormat="1" x14ac:dyDescent="0.2">
      <c r="A4771" s="48">
        <v>412900</v>
      </c>
      <c r="B4771" s="49" t="s">
        <v>525</v>
      </c>
      <c r="C4771" s="58">
        <v>26000.000000000004</v>
      </c>
      <c r="D4771" s="58">
        <v>0</v>
      </c>
    </row>
    <row r="4772" spans="1:4" s="30" customFormat="1" x14ac:dyDescent="0.2">
      <c r="A4772" s="48">
        <v>412900</v>
      </c>
      <c r="B4772" s="49" t="s">
        <v>471</v>
      </c>
      <c r="C4772" s="58">
        <v>13000</v>
      </c>
      <c r="D4772" s="58">
        <v>0</v>
      </c>
    </row>
    <row r="4773" spans="1:4" s="30" customFormat="1" x14ac:dyDescent="0.2">
      <c r="A4773" s="48">
        <v>412900</v>
      </c>
      <c r="B4773" s="49" t="s">
        <v>298</v>
      </c>
      <c r="C4773" s="58">
        <v>20000</v>
      </c>
      <c r="D4773" s="58">
        <v>0</v>
      </c>
    </row>
    <row r="4774" spans="1:4" s="30" customFormat="1" ht="40.5" x14ac:dyDescent="0.2">
      <c r="A4774" s="48">
        <v>412900</v>
      </c>
      <c r="B4774" s="49" t="s">
        <v>526</v>
      </c>
      <c r="C4774" s="58">
        <v>6000</v>
      </c>
      <c r="D4774" s="58">
        <v>0</v>
      </c>
    </row>
    <row r="4775" spans="1:4" s="30" customFormat="1" x14ac:dyDescent="0.2">
      <c r="A4775" s="46">
        <v>414000</v>
      </c>
      <c r="B4775" s="51" t="s">
        <v>104</v>
      </c>
      <c r="C4775" s="45">
        <f>SUM(C4776:C4776)</f>
        <v>2800000</v>
      </c>
      <c r="D4775" s="45">
        <f>SUM(D4776:D4776)</f>
        <v>0</v>
      </c>
    </row>
    <row r="4776" spans="1:4" s="30" customFormat="1" x14ac:dyDescent="0.2">
      <c r="A4776" s="48">
        <v>414100</v>
      </c>
      <c r="B4776" s="49" t="s">
        <v>527</v>
      </c>
      <c r="C4776" s="58">
        <v>2800000</v>
      </c>
      <c r="D4776" s="58">
        <v>0</v>
      </c>
    </row>
    <row r="4777" spans="1:4" s="30" customFormat="1" x14ac:dyDescent="0.2">
      <c r="A4777" s="46">
        <v>415000</v>
      </c>
      <c r="B4777" s="51" t="s">
        <v>50</v>
      </c>
      <c r="C4777" s="45">
        <f>SUM(C4778:C4796)</f>
        <v>7180000</v>
      </c>
      <c r="D4777" s="45">
        <f>SUM(D4778:D4796)</f>
        <v>0</v>
      </c>
    </row>
    <row r="4778" spans="1:4" s="30" customFormat="1" x14ac:dyDescent="0.2">
      <c r="A4778" s="48">
        <v>415200</v>
      </c>
      <c r="B4778" s="49" t="s">
        <v>472</v>
      </c>
      <c r="C4778" s="58">
        <v>70000</v>
      </c>
      <c r="D4778" s="58">
        <v>0</v>
      </c>
    </row>
    <row r="4779" spans="1:4" s="30" customFormat="1" ht="40.5" x14ac:dyDescent="0.2">
      <c r="A4779" s="48">
        <v>415200</v>
      </c>
      <c r="B4779" s="49" t="s">
        <v>473</v>
      </c>
      <c r="C4779" s="58">
        <v>13000</v>
      </c>
      <c r="D4779" s="58">
        <v>0</v>
      </c>
    </row>
    <row r="4780" spans="1:4" s="30" customFormat="1" ht="40.5" x14ac:dyDescent="0.2">
      <c r="A4780" s="48">
        <v>415200</v>
      </c>
      <c r="B4780" s="49" t="s">
        <v>474</v>
      </c>
      <c r="C4780" s="58">
        <v>350000</v>
      </c>
      <c r="D4780" s="58">
        <v>0</v>
      </c>
    </row>
    <row r="4781" spans="1:4" s="30" customFormat="1" x14ac:dyDescent="0.2">
      <c r="A4781" s="48">
        <v>415200</v>
      </c>
      <c r="B4781" s="49" t="s">
        <v>475</v>
      </c>
      <c r="C4781" s="58">
        <v>35000</v>
      </c>
      <c r="D4781" s="58">
        <v>0</v>
      </c>
    </row>
    <row r="4782" spans="1:4" s="30" customFormat="1" x14ac:dyDescent="0.2">
      <c r="A4782" s="48">
        <v>415200</v>
      </c>
      <c r="B4782" s="49" t="s">
        <v>730</v>
      </c>
      <c r="C4782" s="58">
        <v>40000</v>
      </c>
      <c r="D4782" s="58">
        <v>0</v>
      </c>
    </row>
    <row r="4783" spans="1:4" s="30" customFormat="1" ht="20.25" customHeight="1" x14ac:dyDescent="0.2">
      <c r="A4783" s="48">
        <v>415200</v>
      </c>
      <c r="B4783" s="49" t="s">
        <v>731</v>
      </c>
      <c r="C4783" s="58">
        <v>70000</v>
      </c>
      <c r="D4783" s="58">
        <v>0</v>
      </c>
    </row>
    <row r="4784" spans="1:4" s="30" customFormat="1" x14ac:dyDescent="0.2">
      <c r="A4784" s="48">
        <v>415200</v>
      </c>
      <c r="B4784" s="49" t="s">
        <v>476</v>
      </c>
      <c r="C4784" s="58">
        <v>500000</v>
      </c>
      <c r="D4784" s="58">
        <v>0</v>
      </c>
    </row>
    <row r="4785" spans="1:4" s="30" customFormat="1" x14ac:dyDescent="0.2">
      <c r="A4785" s="48">
        <v>415200</v>
      </c>
      <c r="B4785" s="49" t="s">
        <v>313</v>
      </c>
      <c r="C4785" s="58">
        <v>95000</v>
      </c>
      <c r="D4785" s="58">
        <v>0</v>
      </c>
    </row>
    <row r="4786" spans="1:4" s="30" customFormat="1" x14ac:dyDescent="0.2">
      <c r="A4786" s="48">
        <v>415200</v>
      </c>
      <c r="B4786" s="49" t="s">
        <v>285</v>
      </c>
      <c r="C4786" s="58">
        <v>61000</v>
      </c>
      <c r="D4786" s="58">
        <v>0</v>
      </c>
    </row>
    <row r="4787" spans="1:4" s="30" customFormat="1" x14ac:dyDescent="0.2">
      <c r="A4787" s="48">
        <v>415200</v>
      </c>
      <c r="B4787" s="49" t="s">
        <v>477</v>
      </c>
      <c r="C4787" s="58">
        <v>70000</v>
      </c>
      <c r="D4787" s="58">
        <v>0</v>
      </c>
    </row>
    <row r="4788" spans="1:4" s="30" customFormat="1" x14ac:dyDescent="0.2">
      <c r="A4788" s="48">
        <v>415200</v>
      </c>
      <c r="B4788" s="49" t="s">
        <v>273</v>
      </c>
      <c r="C4788" s="58">
        <v>1400000</v>
      </c>
      <c r="D4788" s="58">
        <v>0</v>
      </c>
    </row>
    <row r="4789" spans="1:4" s="30" customFormat="1" ht="40.5" x14ac:dyDescent="0.2">
      <c r="A4789" s="48">
        <v>415200</v>
      </c>
      <c r="B4789" s="49" t="s">
        <v>528</v>
      </c>
      <c r="C4789" s="58">
        <v>50000</v>
      </c>
      <c r="D4789" s="58">
        <v>0</v>
      </c>
    </row>
    <row r="4790" spans="1:4" s="30" customFormat="1" x14ac:dyDescent="0.2">
      <c r="A4790" s="48">
        <v>415200</v>
      </c>
      <c r="B4790" s="49" t="s">
        <v>478</v>
      </c>
      <c r="C4790" s="58">
        <v>460000</v>
      </c>
      <c r="D4790" s="58">
        <v>0</v>
      </c>
    </row>
    <row r="4791" spans="1:4" s="30" customFormat="1" x14ac:dyDescent="0.2">
      <c r="A4791" s="48">
        <v>415200</v>
      </c>
      <c r="B4791" s="49" t="s">
        <v>479</v>
      </c>
      <c r="C4791" s="58">
        <v>210000</v>
      </c>
      <c r="D4791" s="58">
        <v>0</v>
      </c>
    </row>
    <row r="4792" spans="1:4" s="30" customFormat="1" x14ac:dyDescent="0.2">
      <c r="A4792" s="48">
        <v>415200</v>
      </c>
      <c r="B4792" s="49" t="s">
        <v>314</v>
      </c>
      <c r="C4792" s="58">
        <v>3474000</v>
      </c>
      <c r="D4792" s="58">
        <v>0</v>
      </c>
    </row>
    <row r="4793" spans="1:4" s="30" customFormat="1" x14ac:dyDescent="0.2">
      <c r="A4793" s="48">
        <v>415200</v>
      </c>
      <c r="B4793" s="49" t="s">
        <v>732</v>
      </c>
      <c r="C4793" s="58">
        <v>170000</v>
      </c>
      <c r="D4793" s="58">
        <v>0</v>
      </c>
    </row>
    <row r="4794" spans="1:4" s="30" customFormat="1" x14ac:dyDescent="0.2">
      <c r="A4794" s="48">
        <v>415200</v>
      </c>
      <c r="B4794" s="49" t="s">
        <v>272</v>
      </c>
      <c r="C4794" s="58">
        <v>22000</v>
      </c>
      <c r="D4794" s="58">
        <v>0</v>
      </c>
    </row>
    <row r="4795" spans="1:4" s="30" customFormat="1" x14ac:dyDescent="0.2">
      <c r="A4795" s="48">
        <v>415200</v>
      </c>
      <c r="B4795" s="49" t="s">
        <v>480</v>
      </c>
      <c r="C4795" s="58">
        <v>40000</v>
      </c>
      <c r="D4795" s="58">
        <v>0</v>
      </c>
    </row>
    <row r="4796" spans="1:4" s="30" customFormat="1" ht="40.5" x14ac:dyDescent="0.2">
      <c r="A4796" s="48">
        <v>415200</v>
      </c>
      <c r="B4796" s="49" t="s">
        <v>481</v>
      </c>
      <c r="C4796" s="58">
        <v>50000</v>
      </c>
      <c r="D4796" s="58">
        <v>0</v>
      </c>
    </row>
    <row r="4797" spans="1:4" s="30" customFormat="1" x14ac:dyDescent="0.2">
      <c r="A4797" s="46">
        <v>416000</v>
      </c>
      <c r="B4797" s="51" t="s">
        <v>211</v>
      </c>
      <c r="C4797" s="45">
        <f t="shared" ref="C4797" si="1209">SUM(C4798:C4799)</f>
        <v>70500000</v>
      </c>
      <c r="D4797" s="45">
        <f t="shared" ref="D4797" si="1210">SUM(D4798:D4799)</f>
        <v>0</v>
      </c>
    </row>
    <row r="4798" spans="1:4" s="30" customFormat="1" x14ac:dyDescent="0.2">
      <c r="A4798" s="48">
        <v>416100</v>
      </c>
      <c r="B4798" s="49" t="s">
        <v>529</v>
      </c>
      <c r="C4798" s="58">
        <v>70000000</v>
      </c>
      <c r="D4798" s="58">
        <v>0</v>
      </c>
    </row>
    <row r="4799" spans="1:4" s="30" customFormat="1" x14ac:dyDescent="0.2">
      <c r="A4799" s="48">
        <v>416300</v>
      </c>
      <c r="B4799" s="49" t="s">
        <v>482</v>
      </c>
      <c r="C4799" s="58">
        <v>500000</v>
      </c>
      <c r="D4799" s="58">
        <v>0</v>
      </c>
    </row>
    <row r="4800" spans="1:4" s="55" customFormat="1" ht="40.5" x14ac:dyDescent="0.2">
      <c r="A4800" s="46">
        <v>418000</v>
      </c>
      <c r="B4800" s="51" t="s">
        <v>213</v>
      </c>
      <c r="C4800" s="45">
        <f t="shared" ref="C4800" si="1211">C4801</f>
        <v>8000</v>
      </c>
      <c r="D4800" s="45">
        <f t="shared" ref="D4800" si="1212">D4801</f>
        <v>0</v>
      </c>
    </row>
    <row r="4801" spans="1:4" s="30" customFormat="1" x14ac:dyDescent="0.2">
      <c r="A4801" s="48">
        <v>418400</v>
      </c>
      <c r="B4801" s="49" t="s">
        <v>148</v>
      </c>
      <c r="C4801" s="58">
        <v>8000</v>
      </c>
      <c r="D4801" s="58">
        <v>0</v>
      </c>
    </row>
    <row r="4802" spans="1:4" s="30" customFormat="1" x14ac:dyDescent="0.2">
      <c r="A4802" s="46">
        <v>480000</v>
      </c>
      <c r="B4802" s="51" t="s">
        <v>149</v>
      </c>
      <c r="C4802" s="45">
        <f>C4803+C4807</f>
        <v>1689100</v>
      </c>
      <c r="D4802" s="45">
        <f>D4803+D4807</f>
        <v>0</v>
      </c>
    </row>
    <row r="4803" spans="1:4" s="30" customFormat="1" x14ac:dyDescent="0.2">
      <c r="A4803" s="46">
        <v>487000</v>
      </c>
      <c r="B4803" s="51" t="s">
        <v>203</v>
      </c>
      <c r="C4803" s="45">
        <f>SUM(C4804:C4806)</f>
        <v>1385000</v>
      </c>
      <c r="D4803" s="45">
        <f>SUM(D4804:D4806)</f>
        <v>0</v>
      </c>
    </row>
    <row r="4804" spans="1:4" s="30" customFormat="1" x14ac:dyDescent="0.2">
      <c r="A4804" s="48">
        <v>487300</v>
      </c>
      <c r="B4804" s="49" t="s">
        <v>483</v>
      </c>
      <c r="C4804" s="58">
        <v>43000</v>
      </c>
      <c r="D4804" s="58">
        <v>0</v>
      </c>
    </row>
    <row r="4805" spans="1:4" s="30" customFormat="1" x14ac:dyDescent="0.2">
      <c r="A4805" s="48">
        <v>487300</v>
      </c>
      <c r="B4805" s="49" t="s">
        <v>484</v>
      </c>
      <c r="C4805" s="58">
        <v>442000</v>
      </c>
      <c r="D4805" s="58">
        <v>0</v>
      </c>
    </row>
    <row r="4806" spans="1:4" s="30" customFormat="1" x14ac:dyDescent="0.2">
      <c r="A4806" s="56">
        <v>487400</v>
      </c>
      <c r="B4806" s="49" t="s">
        <v>733</v>
      </c>
      <c r="C4806" s="58">
        <v>900000</v>
      </c>
      <c r="D4806" s="58">
        <v>0</v>
      </c>
    </row>
    <row r="4807" spans="1:4" s="55" customFormat="1" x14ac:dyDescent="0.2">
      <c r="A4807" s="46">
        <v>488000</v>
      </c>
      <c r="B4807" s="51" t="s">
        <v>103</v>
      </c>
      <c r="C4807" s="45">
        <f t="shared" ref="C4807" si="1213">SUM(C4808:C4810)</f>
        <v>304100</v>
      </c>
      <c r="D4807" s="45">
        <f t="shared" ref="D4807" si="1214">SUM(D4808:D4810)</f>
        <v>0</v>
      </c>
    </row>
    <row r="4808" spans="1:4" s="30" customFormat="1" x14ac:dyDescent="0.2">
      <c r="A4808" s="48">
        <v>488100</v>
      </c>
      <c r="B4808" s="49" t="s">
        <v>299</v>
      </c>
      <c r="C4808" s="58">
        <v>241000</v>
      </c>
      <c r="D4808" s="58">
        <v>0</v>
      </c>
    </row>
    <row r="4809" spans="1:4" s="30" customFormat="1" x14ac:dyDescent="0.2">
      <c r="A4809" s="48">
        <v>488100</v>
      </c>
      <c r="B4809" s="49" t="s">
        <v>485</v>
      </c>
      <c r="C4809" s="58">
        <v>15000</v>
      </c>
      <c r="D4809" s="58">
        <v>0</v>
      </c>
    </row>
    <row r="4810" spans="1:4" s="30" customFormat="1" x14ac:dyDescent="0.2">
      <c r="A4810" s="48">
        <v>488100</v>
      </c>
      <c r="B4810" s="49" t="s">
        <v>300</v>
      </c>
      <c r="C4810" s="58">
        <v>48099.999999999993</v>
      </c>
      <c r="D4810" s="58">
        <v>0</v>
      </c>
    </row>
    <row r="4811" spans="1:4" s="30" customFormat="1" x14ac:dyDescent="0.2">
      <c r="A4811" s="46">
        <v>510000</v>
      </c>
      <c r="B4811" s="51" t="s">
        <v>153</v>
      </c>
      <c r="C4811" s="45">
        <f>C4812+C4815+0</f>
        <v>13000</v>
      </c>
      <c r="D4811" s="45">
        <f>D4812+D4815+0</f>
        <v>0</v>
      </c>
    </row>
    <row r="4812" spans="1:4" s="30" customFormat="1" x14ac:dyDescent="0.2">
      <c r="A4812" s="46">
        <v>511000</v>
      </c>
      <c r="B4812" s="51" t="s">
        <v>154</v>
      </c>
      <c r="C4812" s="45">
        <f t="shared" ref="C4812" si="1215">SUM(C4813:C4814)</f>
        <v>8000</v>
      </c>
      <c r="D4812" s="45">
        <f t="shared" ref="D4812" si="1216">SUM(D4813:D4814)</f>
        <v>0</v>
      </c>
    </row>
    <row r="4813" spans="1:4" s="30" customFormat="1" x14ac:dyDescent="0.2">
      <c r="A4813" s="48">
        <v>511300</v>
      </c>
      <c r="B4813" s="49" t="s">
        <v>157</v>
      </c>
      <c r="C4813" s="58">
        <v>5000</v>
      </c>
      <c r="D4813" s="58">
        <v>0</v>
      </c>
    </row>
    <row r="4814" spans="1:4" s="30" customFormat="1" x14ac:dyDescent="0.2">
      <c r="A4814" s="48">
        <v>511700</v>
      </c>
      <c r="B4814" s="49" t="s">
        <v>160</v>
      </c>
      <c r="C4814" s="58">
        <v>3000</v>
      </c>
      <c r="D4814" s="58">
        <v>0</v>
      </c>
    </row>
    <row r="4815" spans="1:4" s="55" customFormat="1" x14ac:dyDescent="0.2">
      <c r="A4815" s="46">
        <v>516000</v>
      </c>
      <c r="B4815" s="51" t="s">
        <v>164</v>
      </c>
      <c r="C4815" s="45">
        <f t="shared" ref="C4815" si="1217">C4816</f>
        <v>5000</v>
      </c>
      <c r="D4815" s="45">
        <f t="shared" ref="D4815" si="1218">D4816</f>
        <v>0</v>
      </c>
    </row>
    <row r="4816" spans="1:4" s="30" customFormat="1" x14ac:dyDescent="0.2">
      <c r="A4816" s="48">
        <v>516100</v>
      </c>
      <c r="B4816" s="49" t="s">
        <v>164</v>
      </c>
      <c r="C4816" s="58">
        <v>5000</v>
      </c>
      <c r="D4816" s="58">
        <v>0</v>
      </c>
    </row>
    <row r="4817" spans="1:4" s="55" customFormat="1" x14ac:dyDescent="0.2">
      <c r="A4817" s="46">
        <v>630000</v>
      </c>
      <c r="B4817" s="51" t="s">
        <v>194</v>
      </c>
      <c r="C4817" s="45">
        <f>0+C4818</f>
        <v>40000</v>
      </c>
      <c r="D4817" s="45">
        <f>0+D4818</f>
        <v>0</v>
      </c>
    </row>
    <row r="4818" spans="1:4" s="55" customFormat="1" x14ac:dyDescent="0.2">
      <c r="A4818" s="46">
        <v>638000</v>
      </c>
      <c r="B4818" s="51" t="s">
        <v>127</v>
      </c>
      <c r="C4818" s="45">
        <f t="shared" ref="C4818" si="1219">C4819</f>
        <v>40000</v>
      </c>
      <c r="D4818" s="45">
        <f t="shared" ref="D4818" si="1220">D4819</f>
        <v>0</v>
      </c>
    </row>
    <row r="4819" spans="1:4" s="30" customFormat="1" x14ac:dyDescent="0.2">
      <c r="A4819" s="48">
        <v>638100</v>
      </c>
      <c r="B4819" s="49" t="s">
        <v>199</v>
      </c>
      <c r="C4819" s="58">
        <v>40000</v>
      </c>
      <c r="D4819" s="58">
        <v>0</v>
      </c>
    </row>
    <row r="4820" spans="1:4" s="30" customFormat="1" x14ac:dyDescent="0.2">
      <c r="A4820" s="89"/>
      <c r="B4820" s="83" t="s">
        <v>236</v>
      </c>
      <c r="C4820" s="87">
        <f>C4749+C4802+C4811+C4817</f>
        <v>85110600</v>
      </c>
      <c r="D4820" s="87">
        <f>D4749+D4802+D4811+D4817</f>
        <v>0</v>
      </c>
    </row>
    <row r="4821" spans="1:4" s="30" customFormat="1" x14ac:dyDescent="0.2">
      <c r="A4821" s="48"/>
      <c r="B4821" s="49"/>
      <c r="C4821" s="50"/>
      <c r="D4821" s="50"/>
    </row>
    <row r="4822" spans="1:4" s="30" customFormat="1" x14ac:dyDescent="0.2">
      <c r="A4822" s="48"/>
      <c r="B4822" s="49"/>
      <c r="C4822" s="50"/>
      <c r="D4822" s="50"/>
    </row>
    <row r="4823" spans="1:4" s="55" customFormat="1" x14ac:dyDescent="0.2">
      <c r="A4823" s="92" t="s">
        <v>1</v>
      </c>
      <c r="B4823" s="51" t="s">
        <v>286</v>
      </c>
      <c r="C4823" s="81"/>
      <c r="D4823" s="58"/>
    </row>
    <row r="4824" spans="1:4" s="30" customFormat="1" x14ac:dyDescent="0.2">
      <c r="A4824" s="56" t="s">
        <v>1</v>
      </c>
      <c r="B4824" s="49" t="s">
        <v>62</v>
      </c>
      <c r="C4824" s="58">
        <v>10245700</v>
      </c>
      <c r="D4824" s="58">
        <v>0</v>
      </c>
    </row>
    <row r="4825" spans="1:4" s="30" customFormat="1" x14ac:dyDescent="0.2">
      <c r="A4825" s="89"/>
      <c r="B4825" s="83" t="s">
        <v>236</v>
      </c>
      <c r="C4825" s="87">
        <f t="shared" ref="C4825" si="1221">SUM(C4824:C4824)</f>
        <v>10245700</v>
      </c>
      <c r="D4825" s="87">
        <f t="shared" ref="D4825" si="1222">SUM(D4824:D4824)</f>
        <v>0</v>
      </c>
    </row>
    <row r="4826" spans="1:4" s="30" customFormat="1" x14ac:dyDescent="0.2">
      <c r="A4826" s="48"/>
      <c r="B4826" s="49"/>
      <c r="C4826" s="50"/>
      <c r="D4826" s="50"/>
    </row>
    <row r="4827" spans="1:4" s="30" customFormat="1" x14ac:dyDescent="0.2">
      <c r="A4827" s="43"/>
      <c r="B4827" s="44"/>
      <c r="C4827" s="50"/>
      <c r="D4827" s="50"/>
    </row>
    <row r="4828" spans="1:4" s="30" customFormat="1" x14ac:dyDescent="0.2">
      <c r="A4828" s="48" t="s">
        <v>734</v>
      </c>
      <c r="B4828" s="51"/>
      <c r="C4828" s="50"/>
      <c r="D4828" s="50"/>
    </row>
    <row r="4829" spans="1:4" s="30" customFormat="1" x14ac:dyDescent="0.2">
      <c r="A4829" s="48" t="s">
        <v>248</v>
      </c>
      <c r="B4829" s="51"/>
      <c r="C4829" s="50"/>
      <c r="D4829" s="50"/>
    </row>
    <row r="4830" spans="1:4" s="30" customFormat="1" x14ac:dyDescent="0.2">
      <c r="A4830" s="48" t="s">
        <v>348</v>
      </c>
      <c r="B4830" s="51"/>
      <c r="C4830" s="50"/>
      <c r="D4830" s="50"/>
    </row>
    <row r="4831" spans="1:4" s="30" customFormat="1" x14ac:dyDescent="0.2">
      <c r="A4831" s="48" t="s">
        <v>735</v>
      </c>
      <c r="B4831" s="51"/>
      <c r="C4831" s="50"/>
      <c r="D4831" s="50"/>
    </row>
    <row r="4832" spans="1:4" s="30" customFormat="1" x14ac:dyDescent="0.2">
      <c r="A4832" s="66"/>
      <c r="B4832" s="79"/>
      <c r="C4832" s="50"/>
      <c r="D4832" s="50"/>
    </row>
    <row r="4833" spans="1:4" s="30" customFormat="1" x14ac:dyDescent="0.2">
      <c r="A4833" s="46">
        <v>410000</v>
      </c>
      <c r="B4833" s="47" t="s">
        <v>87</v>
      </c>
      <c r="C4833" s="45">
        <f>C4834+C4842+C4840+C4844+0+C4838</f>
        <v>32461000</v>
      </c>
      <c r="D4833" s="45">
        <f>D4834+D4842+D4840+D4844+0+D4838</f>
        <v>161300000</v>
      </c>
    </row>
    <row r="4834" spans="1:4" s="30" customFormat="1" x14ac:dyDescent="0.2">
      <c r="A4834" s="46">
        <v>412000</v>
      </c>
      <c r="B4834" s="51" t="s">
        <v>209</v>
      </c>
      <c r="C4834" s="45">
        <f>SUM(C4835:C4837)</f>
        <v>1072300</v>
      </c>
      <c r="D4834" s="45">
        <f>SUM(D4835:D4837)</f>
        <v>0</v>
      </c>
    </row>
    <row r="4835" spans="1:4" s="30" customFormat="1" x14ac:dyDescent="0.2">
      <c r="A4835" s="56">
        <v>412700</v>
      </c>
      <c r="B4835" s="49" t="s">
        <v>206</v>
      </c>
      <c r="C4835" s="58">
        <v>340700</v>
      </c>
      <c r="D4835" s="58">
        <v>0</v>
      </c>
    </row>
    <row r="4836" spans="1:4" s="30" customFormat="1" ht="40.5" x14ac:dyDescent="0.2">
      <c r="A4836" s="48">
        <v>412700</v>
      </c>
      <c r="B4836" s="49" t="s">
        <v>736</v>
      </c>
      <c r="C4836" s="58">
        <v>725600</v>
      </c>
      <c r="D4836" s="58">
        <v>0</v>
      </c>
    </row>
    <row r="4837" spans="1:4" s="30" customFormat="1" x14ac:dyDescent="0.2">
      <c r="A4837" s="48">
        <v>412900</v>
      </c>
      <c r="B4837" s="49" t="s">
        <v>737</v>
      </c>
      <c r="C4837" s="58">
        <v>6000</v>
      </c>
      <c r="D4837" s="58">
        <v>0</v>
      </c>
    </row>
    <row r="4838" spans="1:4" s="55" customFormat="1" x14ac:dyDescent="0.2">
      <c r="A4838" s="46">
        <v>413000</v>
      </c>
      <c r="B4838" s="51" t="s">
        <v>210</v>
      </c>
      <c r="C4838" s="45">
        <f>C4839+0</f>
        <v>1805000</v>
      </c>
      <c r="D4838" s="45">
        <f>D4839+0</f>
        <v>0</v>
      </c>
    </row>
    <row r="4839" spans="1:4" s="30" customFormat="1" x14ac:dyDescent="0.2">
      <c r="A4839" s="48">
        <v>413800</v>
      </c>
      <c r="B4839" s="49" t="s">
        <v>146</v>
      </c>
      <c r="C4839" s="58">
        <v>1805000</v>
      </c>
      <c r="D4839" s="58">
        <v>0</v>
      </c>
    </row>
    <row r="4840" spans="1:4" s="55" customFormat="1" x14ac:dyDescent="0.2">
      <c r="A4840" s="46">
        <v>414000</v>
      </c>
      <c r="B4840" s="51" t="s">
        <v>104</v>
      </c>
      <c r="C4840" s="45">
        <f>0+C4841</f>
        <v>18583700</v>
      </c>
      <c r="D4840" s="45">
        <f>0+D4841</f>
        <v>0</v>
      </c>
    </row>
    <row r="4841" spans="1:4" s="30" customFormat="1" x14ac:dyDescent="0.2">
      <c r="A4841" s="48">
        <v>414100</v>
      </c>
      <c r="B4841" s="49" t="s">
        <v>738</v>
      </c>
      <c r="C4841" s="58">
        <v>18583700</v>
      </c>
      <c r="D4841" s="58">
        <v>0</v>
      </c>
    </row>
    <row r="4842" spans="1:4" s="30" customFormat="1" x14ac:dyDescent="0.2">
      <c r="A4842" s="46">
        <v>415000</v>
      </c>
      <c r="B4842" s="51" t="s">
        <v>50</v>
      </c>
      <c r="C4842" s="45">
        <f>SUM(C4843:C4843)</f>
        <v>4000000</v>
      </c>
      <c r="D4842" s="45">
        <f>SUM(D4843:D4843)</f>
        <v>161300000</v>
      </c>
    </row>
    <row r="4843" spans="1:4" s="30" customFormat="1" x14ac:dyDescent="0.2">
      <c r="A4843" s="48">
        <v>415200</v>
      </c>
      <c r="B4843" s="49" t="s">
        <v>66</v>
      </c>
      <c r="C4843" s="58">
        <v>4000000</v>
      </c>
      <c r="D4843" s="58">
        <v>161300000</v>
      </c>
    </row>
    <row r="4844" spans="1:4" s="55" customFormat="1" x14ac:dyDescent="0.2">
      <c r="A4844" s="46">
        <v>419000</v>
      </c>
      <c r="B4844" s="51" t="s">
        <v>214</v>
      </c>
      <c r="C4844" s="45">
        <f t="shared" ref="C4844" si="1223">C4845</f>
        <v>7000000</v>
      </c>
      <c r="D4844" s="45">
        <f t="shared" ref="D4844" si="1224">D4845</f>
        <v>0</v>
      </c>
    </row>
    <row r="4845" spans="1:4" s="30" customFormat="1" x14ac:dyDescent="0.2">
      <c r="A4845" s="48">
        <v>419100</v>
      </c>
      <c r="B4845" s="49" t="s">
        <v>214</v>
      </c>
      <c r="C4845" s="58">
        <v>7000000</v>
      </c>
      <c r="D4845" s="58">
        <v>0</v>
      </c>
    </row>
    <row r="4846" spans="1:4" s="30" customFormat="1" x14ac:dyDescent="0.2">
      <c r="A4846" s="46">
        <v>480000</v>
      </c>
      <c r="B4846" s="51" t="s">
        <v>149</v>
      </c>
      <c r="C4846" s="45">
        <f>C4847+C4853</f>
        <v>24320900</v>
      </c>
      <c r="D4846" s="45">
        <f>D4847+D4853</f>
        <v>0</v>
      </c>
    </row>
    <row r="4847" spans="1:4" s="30" customFormat="1" x14ac:dyDescent="0.2">
      <c r="A4847" s="46">
        <v>487000</v>
      </c>
      <c r="B4847" s="51" t="s">
        <v>203</v>
      </c>
      <c r="C4847" s="45">
        <f>SUM(C4848:C4852)</f>
        <v>2075900</v>
      </c>
      <c r="D4847" s="45">
        <f>SUM(D4848:D4852)</f>
        <v>0</v>
      </c>
    </row>
    <row r="4848" spans="1:4" s="30" customFormat="1" x14ac:dyDescent="0.2">
      <c r="A4848" s="90">
        <v>487100</v>
      </c>
      <c r="B4848" s="95" t="s">
        <v>486</v>
      </c>
      <c r="C4848" s="58">
        <v>44900</v>
      </c>
      <c r="D4848" s="58">
        <v>0</v>
      </c>
    </row>
    <row r="4849" spans="1:4" s="30" customFormat="1" x14ac:dyDescent="0.2">
      <c r="A4849" s="90">
        <v>487100</v>
      </c>
      <c r="B4849" s="95" t="s">
        <v>487</v>
      </c>
      <c r="C4849" s="58">
        <v>201000</v>
      </c>
      <c r="D4849" s="58">
        <v>0</v>
      </c>
    </row>
    <row r="4850" spans="1:4" s="30" customFormat="1" x14ac:dyDescent="0.2">
      <c r="A4850" s="90">
        <v>487100</v>
      </c>
      <c r="B4850" s="95" t="s">
        <v>488</v>
      </c>
      <c r="C4850" s="58">
        <v>30000</v>
      </c>
      <c r="D4850" s="58">
        <v>0</v>
      </c>
    </row>
    <row r="4851" spans="1:4" s="30" customFormat="1" x14ac:dyDescent="0.2">
      <c r="A4851" s="90">
        <v>487300</v>
      </c>
      <c r="B4851" s="95" t="s">
        <v>489</v>
      </c>
      <c r="C4851" s="58">
        <v>300000</v>
      </c>
      <c r="D4851" s="58">
        <v>0</v>
      </c>
    </row>
    <row r="4852" spans="1:4" s="30" customFormat="1" x14ac:dyDescent="0.2">
      <c r="A4852" s="90">
        <v>487400</v>
      </c>
      <c r="B4852" s="95" t="s">
        <v>490</v>
      </c>
      <c r="C4852" s="58">
        <v>1500000</v>
      </c>
      <c r="D4852" s="58">
        <v>0</v>
      </c>
    </row>
    <row r="4853" spans="1:4" s="55" customFormat="1" x14ac:dyDescent="0.2">
      <c r="A4853" s="46">
        <v>488000</v>
      </c>
      <c r="B4853" s="51" t="s">
        <v>103</v>
      </c>
      <c r="C4853" s="45">
        <f>SUM(C4854:C4855)</f>
        <v>22245000</v>
      </c>
      <c r="D4853" s="45">
        <f>SUM(D4854:D4855)</f>
        <v>0</v>
      </c>
    </row>
    <row r="4854" spans="1:4" s="30" customFormat="1" x14ac:dyDescent="0.2">
      <c r="A4854" s="48">
        <v>488100</v>
      </c>
      <c r="B4854" s="49" t="s">
        <v>491</v>
      </c>
      <c r="C4854" s="58">
        <v>5000</v>
      </c>
      <c r="D4854" s="58">
        <v>0</v>
      </c>
    </row>
    <row r="4855" spans="1:4" s="30" customFormat="1" x14ac:dyDescent="0.2">
      <c r="A4855" s="48">
        <v>488100</v>
      </c>
      <c r="B4855" s="49" t="s">
        <v>492</v>
      </c>
      <c r="C4855" s="58">
        <v>22240000</v>
      </c>
      <c r="D4855" s="58">
        <v>0</v>
      </c>
    </row>
    <row r="4856" spans="1:4" s="55" customFormat="1" x14ac:dyDescent="0.2">
      <c r="A4856" s="46">
        <v>610000</v>
      </c>
      <c r="B4856" s="51" t="s">
        <v>173</v>
      </c>
      <c r="C4856" s="45">
        <f>C4857+C4859</f>
        <v>58724900</v>
      </c>
      <c r="D4856" s="45">
        <f>D4857+D4859</f>
        <v>0</v>
      </c>
    </row>
    <row r="4857" spans="1:4" s="55" customFormat="1" x14ac:dyDescent="0.2">
      <c r="A4857" s="46">
        <v>611000</v>
      </c>
      <c r="B4857" s="51" t="s">
        <v>114</v>
      </c>
      <c r="C4857" s="45">
        <f>0+C4858</f>
        <v>58674900</v>
      </c>
      <c r="D4857" s="45">
        <f>0+D4858</f>
        <v>0</v>
      </c>
    </row>
    <row r="4858" spans="1:4" s="30" customFormat="1" x14ac:dyDescent="0.2">
      <c r="A4858" s="48">
        <v>611200</v>
      </c>
      <c r="B4858" s="49" t="s">
        <v>230</v>
      </c>
      <c r="C4858" s="58">
        <v>58674900</v>
      </c>
      <c r="D4858" s="58">
        <v>0</v>
      </c>
    </row>
    <row r="4859" spans="1:4" s="55" customFormat="1" x14ac:dyDescent="0.2">
      <c r="A4859" s="46">
        <v>618000</v>
      </c>
      <c r="B4859" s="51" t="s">
        <v>115</v>
      </c>
      <c r="C4859" s="45">
        <f>C4860+0</f>
        <v>50000</v>
      </c>
      <c r="D4859" s="45">
        <f>D4860+0</f>
        <v>0</v>
      </c>
    </row>
    <row r="4860" spans="1:4" s="30" customFormat="1" x14ac:dyDescent="0.2">
      <c r="A4860" s="48">
        <v>618100</v>
      </c>
      <c r="B4860" s="49" t="s">
        <v>176</v>
      </c>
      <c r="C4860" s="58">
        <v>50000</v>
      </c>
      <c r="D4860" s="58">
        <v>0</v>
      </c>
    </row>
    <row r="4861" spans="1:4" s="30" customFormat="1" x14ac:dyDescent="0.2">
      <c r="A4861" s="46">
        <v>630000</v>
      </c>
      <c r="B4861" s="51" t="s">
        <v>327</v>
      </c>
      <c r="C4861" s="45">
        <f>C4862+C4865</f>
        <v>8025000</v>
      </c>
      <c r="D4861" s="45">
        <f>D4862+D4865</f>
        <v>0</v>
      </c>
    </row>
    <row r="4862" spans="1:4" s="30" customFormat="1" x14ac:dyDescent="0.2">
      <c r="A4862" s="46">
        <v>631000</v>
      </c>
      <c r="B4862" s="51" t="s">
        <v>126</v>
      </c>
      <c r="C4862" s="45">
        <f>SUM(C4863:C4864)</f>
        <v>2970000</v>
      </c>
      <c r="D4862" s="45">
        <f>SUM(D4863:D4864)</f>
        <v>0</v>
      </c>
    </row>
    <row r="4863" spans="1:4" s="30" customFormat="1" x14ac:dyDescent="0.2">
      <c r="A4863" s="56">
        <v>631900</v>
      </c>
      <c r="B4863" s="49" t="s">
        <v>493</v>
      </c>
      <c r="C4863" s="58">
        <v>2000000</v>
      </c>
      <c r="D4863" s="58">
        <v>0</v>
      </c>
    </row>
    <row r="4864" spans="1:4" s="30" customFormat="1" x14ac:dyDescent="0.2">
      <c r="A4864" s="56">
        <v>631900</v>
      </c>
      <c r="B4864" s="49" t="s">
        <v>373</v>
      </c>
      <c r="C4864" s="58">
        <v>970000</v>
      </c>
      <c r="D4864" s="58">
        <v>0</v>
      </c>
    </row>
    <row r="4865" spans="1:4" s="55" customFormat="1" x14ac:dyDescent="0.2">
      <c r="A4865" s="46">
        <v>638000</v>
      </c>
      <c r="B4865" s="51" t="s">
        <v>127</v>
      </c>
      <c r="C4865" s="45">
        <f t="shared" ref="C4865" si="1225">SUM(C4866:C4868)</f>
        <v>5055000</v>
      </c>
      <c r="D4865" s="45">
        <f t="shared" ref="D4865" si="1226">SUM(D4866:D4868)</f>
        <v>0</v>
      </c>
    </row>
    <row r="4866" spans="1:4" s="30" customFormat="1" x14ac:dyDescent="0.2">
      <c r="A4866" s="48">
        <v>638100</v>
      </c>
      <c r="B4866" s="49" t="s">
        <v>199</v>
      </c>
      <c r="C4866" s="58">
        <v>2800000</v>
      </c>
      <c r="D4866" s="58">
        <v>0</v>
      </c>
    </row>
    <row r="4867" spans="1:4" s="30" customFormat="1" x14ac:dyDescent="0.2">
      <c r="A4867" s="56">
        <v>638200</v>
      </c>
      <c r="B4867" s="49" t="s">
        <v>200</v>
      </c>
      <c r="C4867" s="58">
        <v>255000</v>
      </c>
      <c r="D4867" s="58">
        <v>0</v>
      </c>
    </row>
    <row r="4868" spans="1:4" s="30" customFormat="1" x14ac:dyDescent="0.2">
      <c r="A4868" s="56">
        <v>638200</v>
      </c>
      <c r="B4868" s="49" t="s">
        <v>494</v>
      </c>
      <c r="C4868" s="58">
        <v>2000000</v>
      </c>
      <c r="D4868" s="58">
        <v>0</v>
      </c>
    </row>
    <row r="4869" spans="1:4" s="30" customFormat="1" x14ac:dyDescent="0.2">
      <c r="A4869" s="43"/>
      <c r="B4869" s="51" t="s">
        <v>739</v>
      </c>
      <c r="C4869" s="45">
        <f>C4833+C4846+0+C4861+C4856+0</f>
        <v>123531800</v>
      </c>
      <c r="D4869" s="45">
        <f>D4833+D4846+0+D4861+D4856+0</f>
        <v>161300000</v>
      </c>
    </row>
    <row r="4870" spans="1:4" s="30" customFormat="1" x14ac:dyDescent="0.2">
      <c r="A4870" s="66"/>
      <c r="B4870" s="79"/>
      <c r="C4870" s="50"/>
      <c r="D4870" s="50"/>
    </row>
    <row r="4871" spans="1:4" s="30" customFormat="1" x14ac:dyDescent="0.2">
      <c r="A4871" s="48" t="s">
        <v>740</v>
      </c>
      <c r="B4871" s="51"/>
      <c r="C4871" s="50"/>
      <c r="D4871" s="50"/>
    </row>
    <row r="4872" spans="1:4" s="30" customFormat="1" x14ac:dyDescent="0.2">
      <c r="A4872" s="48" t="s">
        <v>248</v>
      </c>
      <c r="B4872" s="51"/>
      <c r="C4872" s="50"/>
      <c r="D4872" s="50"/>
    </row>
    <row r="4873" spans="1:4" s="30" customFormat="1" x14ac:dyDescent="0.2">
      <c r="A4873" s="48" t="s">
        <v>348</v>
      </c>
      <c r="B4873" s="51"/>
      <c r="C4873" s="50"/>
      <c r="D4873" s="50"/>
    </row>
    <row r="4874" spans="1:4" s="30" customFormat="1" x14ac:dyDescent="0.2">
      <c r="A4874" s="48" t="s">
        <v>741</v>
      </c>
      <c r="B4874" s="51"/>
      <c r="C4874" s="50"/>
      <c r="D4874" s="50"/>
    </row>
    <row r="4875" spans="1:4" s="30" customFormat="1" x14ac:dyDescent="0.2">
      <c r="A4875" s="66"/>
      <c r="B4875" s="79"/>
      <c r="C4875" s="50"/>
      <c r="D4875" s="50"/>
    </row>
    <row r="4876" spans="1:4" s="30" customFormat="1" x14ac:dyDescent="0.2">
      <c r="A4876" s="46">
        <v>410000</v>
      </c>
      <c r="B4876" s="47" t="s">
        <v>87</v>
      </c>
      <c r="C4876" s="45">
        <f>C4877+C4882</f>
        <v>88688300</v>
      </c>
      <c r="D4876" s="45">
        <f>D4877+D4882</f>
        <v>0</v>
      </c>
    </row>
    <row r="4877" spans="1:4" s="30" customFormat="1" x14ac:dyDescent="0.2">
      <c r="A4877" s="46">
        <v>413000</v>
      </c>
      <c r="B4877" s="51" t="s">
        <v>210</v>
      </c>
      <c r="C4877" s="67">
        <f>SUM(C4878:C4881)</f>
        <v>87809900</v>
      </c>
      <c r="D4877" s="67">
        <f>SUM(D4878:D4881)</f>
        <v>0</v>
      </c>
    </row>
    <row r="4878" spans="1:4" s="30" customFormat="1" x14ac:dyDescent="0.2">
      <c r="A4878" s="48">
        <v>413100</v>
      </c>
      <c r="B4878" s="49" t="s">
        <v>530</v>
      </c>
      <c r="C4878" s="58">
        <v>83254400</v>
      </c>
      <c r="D4878" s="58">
        <v>0</v>
      </c>
    </row>
    <row r="4879" spans="1:4" s="30" customFormat="1" ht="40.5" x14ac:dyDescent="0.2">
      <c r="A4879" s="48">
        <v>413100</v>
      </c>
      <c r="B4879" s="49" t="s">
        <v>742</v>
      </c>
      <c r="C4879" s="58">
        <v>1387900</v>
      </c>
      <c r="D4879" s="58">
        <v>0</v>
      </c>
    </row>
    <row r="4880" spans="1:4" s="30" customFormat="1" x14ac:dyDescent="0.2">
      <c r="A4880" s="48">
        <v>413100</v>
      </c>
      <c r="B4880" s="49" t="s">
        <v>315</v>
      </c>
      <c r="C4880" s="58">
        <v>1525100</v>
      </c>
      <c r="D4880" s="58">
        <v>0</v>
      </c>
    </row>
    <row r="4881" spans="1:4" s="30" customFormat="1" x14ac:dyDescent="0.2">
      <c r="A4881" s="48">
        <v>413300</v>
      </c>
      <c r="B4881" s="49" t="s">
        <v>316</v>
      </c>
      <c r="C4881" s="58">
        <v>1642500</v>
      </c>
      <c r="D4881" s="58">
        <v>0</v>
      </c>
    </row>
    <row r="4882" spans="1:4" s="55" customFormat="1" x14ac:dyDescent="0.2">
      <c r="A4882" s="46">
        <v>419000</v>
      </c>
      <c r="B4882" s="51" t="s">
        <v>214</v>
      </c>
      <c r="C4882" s="45">
        <f t="shared" ref="C4882" si="1227">C4883</f>
        <v>878400</v>
      </c>
      <c r="D4882" s="45">
        <f t="shared" ref="D4882" si="1228">D4883</f>
        <v>0</v>
      </c>
    </row>
    <row r="4883" spans="1:4" s="30" customFormat="1" x14ac:dyDescent="0.2">
      <c r="A4883" s="48">
        <v>419100</v>
      </c>
      <c r="B4883" s="49" t="s">
        <v>214</v>
      </c>
      <c r="C4883" s="58">
        <v>878400</v>
      </c>
      <c r="D4883" s="58">
        <v>0</v>
      </c>
    </row>
    <row r="4884" spans="1:4" s="30" customFormat="1" x14ac:dyDescent="0.2">
      <c r="A4884" s="46">
        <v>620000</v>
      </c>
      <c r="B4884" s="51" t="s">
        <v>182</v>
      </c>
      <c r="C4884" s="45">
        <f t="shared" ref="C4884" si="1229">C4885</f>
        <v>497391000</v>
      </c>
      <c r="D4884" s="45">
        <f t="shared" ref="D4884" si="1230">D4885</f>
        <v>0</v>
      </c>
    </row>
    <row r="4885" spans="1:4" s="30" customFormat="1" x14ac:dyDescent="0.2">
      <c r="A4885" s="46">
        <v>621000</v>
      </c>
      <c r="B4885" s="51" t="s">
        <v>120</v>
      </c>
      <c r="C4885" s="45">
        <f>SUM(C4886:C4890)</f>
        <v>497391000</v>
      </c>
      <c r="D4885" s="45">
        <f>SUM(D4886:D4890)</f>
        <v>0</v>
      </c>
    </row>
    <row r="4886" spans="1:4" s="30" customFormat="1" x14ac:dyDescent="0.2">
      <c r="A4886" s="48">
        <v>621100</v>
      </c>
      <c r="B4886" s="49" t="s">
        <v>495</v>
      </c>
      <c r="C4886" s="58">
        <v>284137100</v>
      </c>
      <c r="D4886" s="58">
        <v>0</v>
      </c>
    </row>
    <row r="4887" spans="1:4" s="30" customFormat="1" ht="40.5" x14ac:dyDescent="0.2">
      <c r="A4887" s="48">
        <v>621100</v>
      </c>
      <c r="B4887" s="49" t="s">
        <v>743</v>
      </c>
      <c r="C4887" s="58">
        <v>25487100</v>
      </c>
      <c r="D4887" s="58">
        <v>0</v>
      </c>
    </row>
    <row r="4888" spans="1:4" s="30" customFormat="1" x14ac:dyDescent="0.2">
      <c r="A4888" s="90">
        <v>621100</v>
      </c>
      <c r="B4888" s="95" t="s">
        <v>496</v>
      </c>
      <c r="C4888" s="58">
        <v>164024700</v>
      </c>
      <c r="D4888" s="58">
        <v>0</v>
      </c>
    </row>
    <row r="4889" spans="1:4" s="30" customFormat="1" x14ac:dyDescent="0.2">
      <c r="A4889" s="90">
        <v>621300</v>
      </c>
      <c r="B4889" s="95" t="s">
        <v>434</v>
      </c>
      <c r="C4889" s="58">
        <v>17857200</v>
      </c>
      <c r="D4889" s="58">
        <v>0</v>
      </c>
    </row>
    <row r="4890" spans="1:4" s="30" customFormat="1" ht="40.5" x14ac:dyDescent="0.2">
      <c r="A4890" s="48">
        <v>621900</v>
      </c>
      <c r="B4890" s="49" t="s">
        <v>744</v>
      </c>
      <c r="C4890" s="58">
        <v>5884900</v>
      </c>
      <c r="D4890" s="58">
        <v>0</v>
      </c>
    </row>
    <row r="4891" spans="1:4" s="30" customFormat="1" x14ac:dyDescent="0.2">
      <c r="A4891" s="48"/>
      <c r="B4891" s="51" t="s">
        <v>745</v>
      </c>
      <c r="C4891" s="45">
        <f>C4876+C4884+0</f>
        <v>586079300</v>
      </c>
      <c r="D4891" s="45">
        <f>D4876+D4884+0</f>
        <v>0</v>
      </c>
    </row>
    <row r="4892" spans="1:4" s="30" customFormat="1" x14ac:dyDescent="0.2">
      <c r="A4892" s="43"/>
      <c r="B4892" s="44"/>
      <c r="C4892" s="50"/>
      <c r="D4892" s="50"/>
    </row>
    <row r="4893" spans="1:4" s="30" customFormat="1" x14ac:dyDescent="0.2">
      <c r="A4893" s="48" t="s">
        <v>746</v>
      </c>
      <c r="B4893" s="51"/>
      <c r="C4893" s="50"/>
      <c r="D4893" s="50"/>
    </row>
    <row r="4894" spans="1:4" s="30" customFormat="1" x14ac:dyDescent="0.2">
      <c r="A4894" s="48" t="s">
        <v>248</v>
      </c>
      <c r="B4894" s="51"/>
      <c r="C4894" s="50"/>
      <c r="D4894" s="50"/>
    </row>
    <row r="4895" spans="1:4" s="30" customFormat="1" x14ac:dyDescent="0.2">
      <c r="A4895" s="48" t="s">
        <v>348</v>
      </c>
      <c r="B4895" s="51"/>
      <c r="C4895" s="50"/>
      <c r="D4895" s="50"/>
    </row>
    <row r="4896" spans="1:4" s="30" customFormat="1" x14ac:dyDescent="0.2">
      <c r="A4896" s="48" t="s">
        <v>532</v>
      </c>
      <c r="B4896" s="51"/>
      <c r="C4896" s="50"/>
      <c r="D4896" s="50"/>
    </row>
    <row r="4897" spans="1:4" s="30" customFormat="1" x14ac:dyDescent="0.2">
      <c r="A4897" s="66"/>
      <c r="B4897" s="79"/>
      <c r="C4897" s="50"/>
      <c r="D4897" s="50"/>
    </row>
    <row r="4898" spans="1:4" s="30" customFormat="1" x14ac:dyDescent="0.2">
      <c r="A4898" s="46">
        <v>410000</v>
      </c>
      <c r="B4898" s="47" t="s">
        <v>87</v>
      </c>
      <c r="C4898" s="45">
        <f t="shared" ref="C4898" si="1231">C4899</f>
        <v>169322000</v>
      </c>
      <c r="D4898" s="45">
        <f t="shared" ref="D4898" si="1232">D4899</f>
        <v>0</v>
      </c>
    </row>
    <row r="4899" spans="1:4" s="30" customFormat="1" x14ac:dyDescent="0.2">
      <c r="A4899" s="46">
        <v>413000</v>
      </c>
      <c r="B4899" s="51" t="s">
        <v>210</v>
      </c>
      <c r="C4899" s="45">
        <f t="shared" ref="C4899" si="1233">SUM(C4900:C4902)</f>
        <v>169322000</v>
      </c>
      <c r="D4899" s="45">
        <f t="shared" ref="D4899" si="1234">SUM(D4900:D4902)</f>
        <v>0</v>
      </c>
    </row>
    <row r="4900" spans="1:4" s="30" customFormat="1" x14ac:dyDescent="0.2">
      <c r="A4900" s="56">
        <v>413100</v>
      </c>
      <c r="B4900" s="49" t="s">
        <v>317</v>
      </c>
      <c r="C4900" s="58">
        <v>29230100</v>
      </c>
      <c r="D4900" s="58">
        <v>0</v>
      </c>
    </row>
    <row r="4901" spans="1:4" s="30" customFormat="1" x14ac:dyDescent="0.2">
      <c r="A4901" s="48">
        <v>413400</v>
      </c>
      <c r="B4901" s="49" t="s">
        <v>98</v>
      </c>
      <c r="C4901" s="58">
        <v>127775000</v>
      </c>
      <c r="D4901" s="58">
        <v>0</v>
      </c>
    </row>
    <row r="4902" spans="1:4" s="30" customFormat="1" x14ac:dyDescent="0.2">
      <c r="A4902" s="48">
        <v>413700</v>
      </c>
      <c r="B4902" s="49" t="s">
        <v>221</v>
      </c>
      <c r="C4902" s="58">
        <v>12316900</v>
      </c>
      <c r="D4902" s="58">
        <v>0</v>
      </c>
    </row>
    <row r="4903" spans="1:4" s="30" customFormat="1" x14ac:dyDescent="0.2">
      <c r="A4903" s="46">
        <v>620000</v>
      </c>
      <c r="B4903" s="51" t="s">
        <v>182</v>
      </c>
      <c r="C4903" s="45">
        <f t="shared" ref="C4903" si="1235">C4904</f>
        <v>358817000</v>
      </c>
      <c r="D4903" s="45">
        <f t="shared" ref="D4903" si="1236">D4904</f>
        <v>0</v>
      </c>
    </row>
    <row r="4904" spans="1:4" s="30" customFormat="1" x14ac:dyDescent="0.2">
      <c r="A4904" s="46">
        <v>621000</v>
      </c>
      <c r="B4904" s="51" t="s">
        <v>120</v>
      </c>
      <c r="C4904" s="45">
        <f>SUM(C4905:C4905)</f>
        <v>358817000</v>
      </c>
      <c r="D4904" s="45">
        <f>SUM(D4905:D4905)</f>
        <v>0</v>
      </c>
    </row>
    <row r="4905" spans="1:4" s="30" customFormat="1" x14ac:dyDescent="0.2">
      <c r="A4905" s="48">
        <v>621400</v>
      </c>
      <c r="B4905" s="49" t="s">
        <v>185</v>
      </c>
      <c r="C4905" s="58">
        <v>358817000</v>
      </c>
      <c r="D4905" s="58">
        <v>0</v>
      </c>
    </row>
    <row r="4906" spans="1:4" s="30" customFormat="1" x14ac:dyDescent="0.2">
      <c r="A4906" s="90"/>
      <c r="B4906" s="51" t="s">
        <v>287</v>
      </c>
      <c r="C4906" s="106">
        <f>C4898+C4903+0+0</f>
        <v>528139000</v>
      </c>
      <c r="D4906" s="106">
        <f>D4898+D4903+0+0</f>
        <v>0</v>
      </c>
    </row>
    <row r="4907" spans="1:4" s="30" customFormat="1" x14ac:dyDescent="0.2">
      <c r="A4907" s="43"/>
      <c r="B4907" s="44"/>
      <c r="C4907" s="50"/>
      <c r="D4907" s="50"/>
    </row>
    <row r="4908" spans="1:4" s="30" customFormat="1" x14ac:dyDescent="0.2">
      <c r="A4908" s="48" t="s">
        <v>747</v>
      </c>
      <c r="B4908" s="51"/>
      <c r="C4908" s="50"/>
      <c r="D4908" s="50"/>
    </row>
    <row r="4909" spans="1:4" s="30" customFormat="1" x14ac:dyDescent="0.2">
      <c r="A4909" s="48" t="s">
        <v>248</v>
      </c>
      <c r="B4909" s="51"/>
      <c r="C4909" s="50"/>
      <c r="D4909" s="50"/>
    </row>
    <row r="4910" spans="1:4" s="30" customFormat="1" x14ac:dyDescent="0.2">
      <c r="A4910" s="48" t="s">
        <v>348</v>
      </c>
      <c r="B4910" s="51"/>
      <c r="C4910" s="50"/>
      <c r="D4910" s="50"/>
    </row>
    <row r="4911" spans="1:4" s="30" customFormat="1" x14ac:dyDescent="0.2">
      <c r="A4911" s="48" t="s">
        <v>748</v>
      </c>
      <c r="B4911" s="51"/>
      <c r="C4911" s="50"/>
      <c r="D4911" s="50"/>
    </row>
    <row r="4912" spans="1:4" s="30" customFormat="1" x14ac:dyDescent="0.2">
      <c r="A4912" s="66"/>
      <c r="B4912" s="79"/>
      <c r="C4912" s="50"/>
      <c r="D4912" s="50"/>
    </row>
    <row r="4913" spans="1:4" s="30" customFormat="1" x14ac:dyDescent="0.2">
      <c r="A4913" s="46">
        <v>410000</v>
      </c>
      <c r="B4913" s="47" t="s">
        <v>87</v>
      </c>
      <c r="C4913" s="45">
        <f>0+C4914+0</f>
        <v>32000000</v>
      </c>
      <c r="D4913" s="45">
        <f>0+D4914+0</f>
        <v>0</v>
      </c>
    </row>
    <row r="4914" spans="1:4" s="30" customFormat="1" x14ac:dyDescent="0.2">
      <c r="A4914" s="46">
        <v>415000</v>
      </c>
      <c r="B4914" s="51" t="s">
        <v>50</v>
      </c>
      <c r="C4914" s="45">
        <f>SUM(C4915:C4915)</f>
        <v>32000000</v>
      </c>
      <c r="D4914" s="45">
        <f>SUM(D4915:D4915)</f>
        <v>0</v>
      </c>
    </row>
    <row r="4915" spans="1:4" s="30" customFormat="1" x14ac:dyDescent="0.2">
      <c r="A4915" s="56">
        <v>415200</v>
      </c>
      <c r="B4915" s="49" t="s">
        <v>66</v>
      </c>
      <c r="C4915" s="58">
        <v>32000000</v>
      </c>
      <c r="D4915" s="58">
        <v>0</v>
      </c>
    </row>
    <row r="4916" spans="1:4" s="30" customFormat="1" x14ac:dyDescent="0.2">
      <c r="A4916" s="46">
        <v>480000</v>
      </c>
      <c r="B4916" s="51" t="s">
        <v>149</v>
      </c>
      <c r="C4916" s="45">
        <f t="shared" ref="C4916" si="1237">C4917+C4919</f>
        <v>20000000</v>
      </c>
      <c r="D4916" s="45">
        <f t="shared" ref="D4916" si="1238">D4917+D4919</f>
        <v>0</v>
      </c>
    </row>
    <row r="4917" spans="1:4" s="30" customFormat="1" x14ac:dyDescent="0.2">
      <c r="A4917" s="46">
        <v>487000</v>
      </c>
      <c r="B4917" s="51" t="s">
        <v>203</v>
      </c>
      <c r="C4917" s="45">
        <f t="shared" ref="C4917" si="1239">SUM(C4918)</f>
        <v>15000000</v>
      </c>
      <c r="D4917" s="45">
        <f t="shared" ref="D4917" si="1240">SUM(D4918)</f>
        <v>0</v>
      </c>
    </row>
    <row r="4918" spans="1:4" s="30" customFormat="1" x14ac:dyDescent="0.2">
      <c r="A4918" s="48">
        <v>487300</v>
      </c>
      <c r="B4918" s="95" t="s">
        <v>150</v>
      </c>
      <c r="C4918" s="58">
        <v>15000000</v>
      </c>
      <c r="D4918" s="58">
        <v>0</v>
      </c>
    </row>
    <row r="4919" spans="1:4" s="55" customFormat="1" x14ac:dyDescent="0.2">
      <c r="A4919" s="46">
        <v>488000</v>
      </c>
      <c r="B4919" s="51" t="s">
        <v>103</v>
      </c>
      <c r="C4919" s="45">
        <f t="shared" ref="C4919" si="1241">C4920</f>
        <v>5000000</v>
      </c>
      <c r="D4919" s="45">
        <f t="shared" ref="D4919" si="1242">D4920</f>
        <v>0</v>
      </c>
    </row>
    <row r="4920" spans="1:4" s="30" customFormat="1" x14ac:dyDescent="0.2">
      <c r="A4920" s="48">
        <v>488100</v>
      </c>
      <c r="B4920" s="95" t="s">
        <v>103</v>
      </c>
      <c r="C4920" s="58">
        <v>5000000</v>
      </c>
      <c r="D4920" s="58">
        <v>0</v>
      </c>
    </row>
    <row r="4921" spans="1:4" s="30" customFormat="1" x14ac:dyDescent="0.2">
      <c r="A4921" s="46">
        <v>510000</v>
      </c>
      <c r="B4921" s="51" t="s">
        <v>153</v>
      </c>
      <c r="C4921" s="45">
        <f>C4922+0+0</f>
        <v>63375000</v>
      </c>
      <c r="D4921" s="45">
        <f>D4922+0+0</f>
        <v>0</v>
      </c>
    </row>
    <row r="4922" spans="1:4" s="30" customFormat="1" x14ac:dyDescent="0.2">
      <c r="A4922" s="46">
        <v>511000</v>
      </c>
      <c r="B4922" s="51" t="s">
        <v>154</v>
      </c>
      <c r="C4922" s="45">
        <f>SUM(C4923:C4926)</f>
        <v>63375000</v>
      </c>
      <c r="D4922" s="45">
        <f>SUM(D4923:D4926)</f>
        <v>0</v>
      </c>
    </row>
    <row r="4923" spans="1:4" s="30" customFormat="1" x14ac:dyDescent="0.2">
      <c r="A4923" s="48">
        <v>511100</v>
      </c>
      <c r="B4923" s="49" t="s">
        <v>155</v>
      </c>
      <c r="C4923" s="58">
        <v>26500000</v>
      </c>
      <c r="D4923" s="58">
        <v>0</v>
      </c>
    </row>
    <row r="4924" spans="1:4" s="30" customFormat="1" x14ac:dyDescent="0.2">
      <c r="A4924" s="48">
        <v>511200</v>
      </c>
      <c r="B4924" s="49" t="s">
        <v>156</v>
      </c>
      <c r="C4924" s="58">
        <v>3200000</v>
      </c>
      <c r="D4924" s="58">
        <v>0</v>
      </c>
    </row>
    <row r="4925" spans="1:4" s="30" customFormat="1" x14ac:dyDescent="0.2">
      <c r="A4925" s="48">
        <v>511300</v>
      </c>
      <c r="B4925" s="49" t="s">
        <v>157</v>
      </c>
      <c r="C4925" s="58">
        <v>25675000</v>
      </c>
      <c r="D4925" s="58">
        <v>0</v>
      </c>
    </row>
    <row r="4926" spans="1:4" s="30" customFormat="1" x14ac:dyDescent="0.2">
      <c r="A4926" s="48">
        <v>511700</v>
      </c>
      <c r="B4926" s="49" t="s">
        <v>160</v>
      </c>
      <c r="C4926" s="58">
        <v>8000000</v>
      </c>
      <c r="D4926" s="58">
        <v>0</v>
      </c>
    </row>
    <row r="4927" spans="1:4" s="55" customFormat="1" x14ac:dyDescent="0.2">
      <c r="A4927" s="46">
        <v>630000</v>
      </c>
      <c r="B4927" s="51" t="s">
        <v>327</v>
      </c>
      <c r="C4927" s="45">
        <f>C4928+0</f>
        <v>3800000</v>
      </c>
      <c r="D4927" s="45">
        <f>D4928+0</f>
        <v>0</v>
      </c>
    </row>
    <row r="4928" spans="1:4" s="55" customFormat="1" x14ac:dyDescent="0.2">
      <c r="A4928" s="46">
        <v>631000</v>
      </c>
      <c r="B4928" s="51" t="s">
        <v>126</v>
      </c>
      <c r="C4928" s="45">
        <f>0+0+C4929</f>
        <v>3800000</v>
      </c>
      <c r="D4928" s="45">
        <f>0+0+D4929</f>
        <v>0</v>
      </c>
    </row>
    <row r="4929" spans="1:4" s="30" customFormat="1" x14ac:dyDescent="0.2">
      <c r="A4929" s="56">
        <v>631100</v>
      </c>
      <c r="B4929" s="49" t="s">
        <v>196</v>
      </c>
      <c r="C4929" s="58">
        <v>3800000</v>
      </c>
      <c r="D4929" s="58">
        <v>0</v>
      </c>
    </row>
    <row r="4930" spans="1:4" s="30" customFormat="1" x14ac:dyDescent="0.2">
      <c r="A4930" s="90"/>
      <c r="B4930" s="51" t="s">
        <v>497</v>
      </c>
      <c r="C4930" s="45">
        <f>C4913+C4916+C4921+0+C4927</f>
        <v>119175000</v>
      </c>
      <c r="D4930" s="45">
        <f>D4913+D4916+D4921+0+D4927</f>
        <v>0</v>
      </c>
    </row>
    <row r="4931" spans="1:4" s="30" customFormat="1" x14ac:dyDescent="0.2">
      <c r="A4931" s="89"/>
      <c r="B4931" s="83" t="s">
        <v>236</v>
      </c>
      <c r="C4931" s="87">
        <f>C4869+C4891+C4906+C4930</f>
        <v>1356925100</v>
      </c>
      <c r="D4931" s="87">
        <f>D4869+D4891+D4906+D4930</f>
        <v>161300000</v>
      </c>
    </row>
    <row r="4932" spans="1:4" s="30" customFormat="1" ht="20.25" customHeight="1" x14ac:dyDescent="0.2">
      <c r="A4932" s="66"/>
      <c r="B4932" s="44"/>
      <c r="C4932" s="67"/>
      <c r="D4932" s="67"/>
    </row>
    <row r="4933" spans="1:4" s="30" customFormat="1" ht="20.25" customHeight="1" x14ac:dyDescent="0.2">
      <c r="A4933" s="90"/>
      <c r="B4933" s="95"/>
      <c r="C4933" s="50"/>
      <c r="D4933" s="50"/>
    </row>
  </sheetData>
  <printOptions horizontalCentered="1" gridLines="1"/>
  <pageMargins left="0" right="0" top="0.39370078740157483" bottom="0" header="0" footer="0"/>
  <pageSetup paperSize="9" scale="43" firstPageNumber="10" orientation="portrait" useFirstPageNumber="1" r:id="rId1"/>
  <headerFooter>
    <oddFooter>&amp;C&amp;18&amp;P</oddFooter>
  </headerFooter>
  <rowBreaks count="78" manualBreakCount="78">
    <brk id="55" max="5" man="1"/>
    <brk id="104" max="16383" man="1"/>
    <brk id="180" max="16383" man="1"/>
    <brk id="251" max="5" man="1"/>
    <brk id="319" max="16383" man="1"/>
    <brk id="376" max="16383" man="1"/>
    <brk id="425" max="5" man="1"/>
    <brk id="492" max="16383" man="1"/>
    <brk id="545" max="16383" man="1"/>
    <brk id="613" max="16383" man="1"/>
    <brk id="690" max="16383" man="1"/>
    <brk id="763" max="16383" man="1"/>
    <brk id="823" max="16383" man="1"/>
    <brk id="898" max="16383" man="1"/>
    <brk id="954" max="16383" man="1"/>
    <brk id="1011" max="16383" man="1"/>
    <brk id="1076" max="16383" man="1"/>
    <brk id="1150" max="16383" man="1"/>
    <brk id="1220" max="16383" man="1"/>
    <brk id="1294" max="16383" man="1"/>
    <brk id="1364" max="16383" man="1"/>
    <brk id="1414" max="16383" man="1"/>
    <brk id="1452" max="16383" man="1"/>
    <brk id="1522" max="16383" man="1"/>
    <brk id="1587" max="16383" man="1"/>
    <brk id="1652" max="16383" man="1"/>
    <brk id="1687" max="16383" man="1"/>
    <brk id="1751" max="16383" man="1"/>
    <brk id="1818" max="16383" man="1"/>
    <brk id="1885" max="16383" man="1"/>
    <brk id="1949" max="16383" man="1"/>
    <brk id="2018" max="16383" man="1"/>
    <brk id="2082" max="16383" man="1"/>
    <brk id="2127" max="16383" man="1"/>
    <brk id="2176" max="16383" man="1"/>
    <brk id="2222" max="16383" man="1"/>
    <brk id="2261" max="16383" man="1"/>
    <brk id="2304" max="16383" man="1"/>
    <brk id="2348" max="16383" man="1"/>
    <brk id="2411" max="16383" man="1"/>
    <brk id="2479" max="16383" man="1"/>
    <brk id="2540" max="16383" man="1"/>
    <brk id="2615" max="16383" man="1"/>
    <brk id="2692" max="16383" man="1"/>
    <brk id="2761" max="16383" man="1"/>
    <brk id="2827" max="16383" man="1"/>
    <brk id="2892" max="16383" man="1"/>
    <brk id="2962" max="16383" man="1"/>
    <brk id="3032" max="16383" man="1"/>
    <brk id="3103" max="16383" man="1"/>
    <brk id="3178" max="16383" man="1"/>
    <brk id="3248" max="16383" man="1"/>
    <brk id="3311" max="16383" man="1"/>
    <brk id="3377" max="16383" man="1"/>
    <brk id="3439" max="16383" man="1"/>
    <brk id="3522" max="5" man="1"/>
    <brk id="3590" max="16383" man="1"/>
    <brk id="3646" max="16383" man="1"/>
    <brk id="3710" max="16383" man="1"/>
    <brk id="3740" max="16383" man="1"/>
    <brk id="3813" max="16383" man="1"/>
    <brk id="3880" max="16383" man="1"/>
    <brk id="3950" max="5" man="1"/>
    <brk id="4031" max="16383" man="1"/>
    <brk id="4112" max="16383" man="1"/>
    <brk id="4171" max="16383" man="1"/>
    <brk id="4214" max="16383" man="1"/>
    <brk id="4292" max="16383" man="1"/>
    <brk id="4374" max="16383" man="1"/>
    <brk id="4456" max="16383" man="1"/>
    <brk id="4535" max="5" man="1"/>
    <brk id="4613" max="16383" man="1"/>
    <brk id="4654" max="16383" man="1"/>
    <brk id="4698" max="16383" man="1"/>
    <brk id="4742" max="16383" man="1"/>
    <brk id="4821" max="5" man="1"/>
    <brk id="4869" max="16383" man="1"/>
    <brk id="489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41"/>
  <sheetViews>
    <sheetView view="pageBreakPreview" zoomScale="75" zoomScaleNormal="75" zoomScaleSheetLayoutView="75" workbookViewId="0">
      <pane xSplit="2" ySplit="3" topLeftCell="C4" activePane="bottomRight" state="frozen"/>
      <selection activeCell="J95" sqref="J95"/>
      <selection pane="topRight" activeCell="J95" sqref="J95"/>
      <selection pane="bottomLeft" activeCell="J95" sqref="J95"/>
      <selection pane="bottomRight" activeCell="F2" sqref="F2"/>
    </sheetView>
  </sheetViews>
  <sheetFormatPr defaultColWidth="9.140625" defaultRowHeight="18.75" x14ac:dyDescent="0.2"/>
  <cols>
    <col min="1" max="1" width="16.28515625" style="116" customWidth="1"/>
    <col min="2" max="2" width="109" style="114" customWidth="1"/>
    <col min="3" max="3" width="31.28515625" style="134" customWidth="1"/>
    <col min="4" max="4" width="13" style="17" customWidth="1"/>
    <col min="5" max="16384" width="9.140625" style="17"/>
  </cols>
  <sheetData>
    <row r="1" spans="1:3" s="16" customFormat="1" x14ac:dyDescent="0.2">
      <c r="A1" s="247"/>
      <c r="B1" s="107"/>
      <c r="C1" s="108"/>
    </row>
    <row r="2" spans="1:3" ht="110.25" customHeight="1" x14ac:dyDescent="0.2">
      <c r="A2" s="1" t="s">
        <v>44</v>
      </c>
      <c r="B2" s="1" t="s">
        <v>47</v>
      </c>
      <c r="C2" s="2" t="s">
        <v>753</v>
      </c>
    </row>
    <row r="3" spans="1:3" s="140" customFormat="1" ht="18" customHeight="1" x14ac:dyDescent="0.2">
      <c r="A3" s="109">
        <v>1</v>
      </c>
      <c r="B3" s="110">
        <v>2</v>
      </c>
      <c r="C3" s="109">
        <v>3</v>
      </c>
    </row>
    <row r="4" spans="1:3" x14ac:dyDescent="0.2">
      <c r="B4" s="111"/>
      <c r="C4" s="112"/>
    </row>
    <row r="5" spans="1:3" ht="19.5" x14ac:dyDescent="0.2">
      <c r="A5" s="113"/>
      <c r="C5" s="115"/>
    </row>
    <row r="6" spans="1:3" ht="37.5" customHeight="1" x14ac:dyDescent="0.2">
      <c r="A6" s="254" t="s">
        <v>750</v>
      </c>
      <c r="B6" s="254"/>
      <c r="C6" s="254"/>
    </row>
    <row r="7" spans="1:3" ht="19.5" x14ac:dyDescent="0.2">
      <c r="B7" s="117" t="s">
        <v>2</v>
      </c>
      <c r="C7" s="115"/>
    </row>
    <row r="8" spans="1:3" s="16" customFormat="1" x14ac:dyDescent="0.2">
      <c r="A8" s="118"/>
      <c r="B8" s="248"/>
      <c r="C8" s="119"/>
    </row>
    <row r="9" spans="1:3" s="16" customFormat="1" x14ac:dyDescent="0.2">
      <c r="A9" s="25"/>
      <c r="B9" s="248"/>
      <c r="C9" s="120"/>
    </row>
    <row r="10" spans="1:3" s="16" customFormat="1" ht="19.5" x14ac:dyDescent="0.2">
      <c r="A10" s="23" t="s">
        <v>555</v>
      </c>
      <c r="B10" s="21"/>
      <c r="C10" s="120"/>
    </row>
    <row r="11" spans="1:3" s="16" customFormat="1" ht="19.5" x14ac:dyDescent="0.2">
      <c r="A11" s="23" t="s">
        <v>243</v>
      </c>
      <c r="B11" s="21"/>
      <c r="C11" s="120"/>
    </row>
    <row r="12" spans="1:3" s="16" customFormat="1" ht="19.5" x14ac:dyDescent="0.2">
      <c r="A12" s="23" t="s">
        <v>343</v>
      </c>
      <c r="B12" s="21"/>
      <c r="C12" s="120"/>
    </row>
    <row r="13" spans="1:3" s="16" customFormat="1" ht="19.5" x14ac:dyDescent="0.2">
      <c r="A13" s="23" t="s">
        <v>556</v>
      </c>
      <c r="B13" s="21"/>
      <c r="C13" s="120"/>
    </row>
    <row r="14" spans="1:3" s="16" customFormat="1" x14ac:dyDescent="0.2">
      <c r="A14" s="23"/>
      <c r="B14" s="18"/>
      <c r="C14" s="119"/>
    </row>
    <row r="15" spans="1:3" s="128" customFormat="1" ht="18.75" customHeight="1" x14ac:dyDescent="0.2">
      <c r="A15" s="9">
        <v>720000</v>
      </c>
      <c r="B15" s="3" t="s">
        <v>81</v>
      </c>
      <c r="C15" s="119">
        <f t="shared" ref="C15:C16" si="0">C16</f>
        <v>38000</v>
      </c>
    </row>
    <row r="16" spans="1:3" s="16" customFormat="1" ht="19.5" x14ac:dyDescent="0.2">
      <c r="A16" s="24">
        <v>729000</v>
      </c>
      <c r="B16" s="8" t="s">
        <v>77</v>
      </c>
      <c r="C16" s="121">
        <f t="shared" si="0"/>
        <v>38000</v>
      </c>
    </row>
    <row r="17" spans="1:3" s="16" customFormat="1" x14ac:dyDescent="0.2">
      <c r="A17" s="13">
        <v>729100</v>
      </c>
      <c r="B17" s="6" t="s">
        <v>77</v>
      </c>
      <c r="C17" s="120">
        <v>38000</v>
      </c>
    </row>
    <row r="18" spans="1:3" s="128" customFormat="1" ht="37.5" x14ac:dyDescent="0.2">
      <c r="A18" s="9" t="s">
        <v>1</v>
      </c>
      <c r="B18" s="3" t="s">
        <v>751</v>
      </c>
      <c r="C18" s="119">
        <v>10400</v>
      </c>
    </row>
    <row r="19" spans="1:3" s="16" customFormat="1" x14ac:dyDescent="0.2">
      <c r="A19" s="122"/>
      <c r="B19" s="123" t="s">
        <v>749</v>
      </c>
      <c r="C19" s="124">
        <f t="shared" ref="C19" si="1">C15+C18</f>
        <v>48400</v>
      </c>
    </row>
    <row r="20" spans="1:3" s="16" customFormat="1" x14ac:dyDescent="0.2">
      <c r="A20" s="118"/>
      <c r="B20" s="248"/>
      <c r="C20" s="119"/>
    </row>
    <row r="21" spans="1:3" s="16" customFormat="1" x14ac:dyDescent="0.2">
      <c r="A21" s="25"/>
      <c r="B21" s="248"/>
      <c r="C21" s="120"/>
    </row>
    <row r="22" spans="1:3" s="16" customFormat="1" ht="19.5" x14ac:dyDescent="0.2">
      <c r="A22" s="23" t="s">
        <v>559</v>
      </c>
      <c r="B22" s="21"/>
      <c r="C22" s="120"/>
    </row>
    <row r="23" spans="1:3" s="16" customFormat="1" ht="19.5" x14ac:dyDescent="0.2">
      <c r="A23" s="23" t="s">
        <v>243</v>
      </c>
      <c r="B23" s="21"/>
      <c r="C23" s="120"/>
    </row>
    <row r="24" spans="1:3" s="16" customFormat="1" ht="19.5" x14ac:dyDescent="0.2">
      <c r="A24" s="23" t="s">
        <v>346</v>
      </c>
      <c r="B24" s="21"/>
      <c r="C24" s="120"/>
    </row>
    <row r="25" spans="1:3" s="16" customFormat="1" ht="19.5" x14ac:dyDescent="0.2">
      <c r="A25" s="23" t="s">
        <v>532</v>
      </c>
      <c r="B25" s="21"/>
      <c r="C25" s="120"/>
    </row>
    <row r="26" spans="1:3" s="16" customFormat="1" x14ac:dyDescent="0.2">
      <c r="A26" s="23"/>
      <c r="B26" s="18"/>
      <c r="C26" s="119"/>
    </row>
    <row r="27" spans="1:3" s="128" customFormat="1" ht="18.75" customHeight="1" x14ac:dyDescent="0.2">
      <c r="A27" s="9">
        <v>720000</v>
      </c>
      <c r="B27" s="3" t="s">
        <v>81</v>
      </c>
      <c r="C27" s="119">
        <f t="shared" ref="C27" si="2">+C28</f>
        <v>75000</v>
      </c>
    </row>
    <row r="28" spans="1:3" s="16" customFormat="1" ht="19.5" x14ac:dyDescent="0.2">
      <c r="A28" s="24">
        <v>722000</v>
      </c>
      <c r="B28" s="19" t="s">
        <v>755</v>
      </c>
      <c r="C28" s="121">
        <f t="shared" ref="C28" si="3">+C29</f>
        <v>75000</v>
      </c>
    </row>
    <row r="29" spans="1:3" s="16" customFormat="1" x14ac:dyDescent="0.2">
      <c r="A29" s="13">
        <v>722500</v>
      </c>
      <c r="B29" s="6" t="s">
        <v>86</v>
      </c>
      <c r="C29" s="120">
        <v>75000</v>
      </c>
    </row>
    <row r="30" spans="1:3" s="16" customFormat="1" x14ac:dyDescent="0.2">
      <c r="A30" s="122"/>
      <c r="B30" s="123" t="s">
        <v>749</v>
      </c>
      <c r="C30" s="124">
        <f>+C27</f>
        <v>75000</v>
      </c>
    </row>
    <row r="31" spans="1:3" s="16" customFormat="1" x14ac:dyDescent="0.2">
      <c r="A31" s="118"/>
      <c r="B31" s="248"/>
      <c r="C31" s="119"/>
    </row>
    <row r="32" spans="1:3" s="16" customFormat="1" x14ac:dyDescent="0.2">
      <c r="A32" s="25"/>
      <c r="B32" s="248"/>
      <c r="C32" s="120"/>
    </row>
    <row r="33" spans="1:3" s="16" customFormat="1" ht="19.5" x14ac:dyDescent="0.2">
      <c r="A33" s="23" t="s">
        <v>560</v>
      </c>
      <c r="B33" s="21"/>
      <c r="C33" s="120"/>
    </row>
    <row r="34" spans="1:3" s="16" customFormat="1" ht="19.5" x14ac:dyDescent="0.2">
      <c r="A34" s="23" t="s">
        <v>243</v>
      </c>
      <c r="B34" s="21"/>
      <c r="C34" s="120"/>
    </row>
    <row r="35" spans="1:3" s="16" customFormat="1" ht="19.5" x14ac:dyDescent="0.2">
      <c r="A35" s="23" t="s">
        <v>347</v>
      </c>
      <c r="B35" s="21"/>
      <c r="C35" s="120"/>
    </row>
    <row r="36" spans="1:3" s="16" customFormat="1" ht="19.5" x14ac:dyDescent="0.2">
      <c r="A36" s="23" t="s">
        <v>532</v>
      </c>
      <c r="B36" s="21"/>
      <c r="C36" s="120"/>
    </row>
    <row r="37" spans="1:3" s="16" customFormat="1" x14ac:dyDescent="0.2">
      <c r="A37" s="23"/>
      <c r="B37" s="18"/>
      <c r="C37" s="119"/>
    </row>
    <row r="38" spans="1:3" s="128" customFormat="1" ht="18.75" customHeight="1" x14ac:dyDescent="0.2">
      <c r="A38" s="9">
        <v>720000</v>
      </c>
      <c r="B38" s="3" t="s">
        <v>81</v>
      </c>
      <c r="C38" s="119">
        <f t="shared" ref="C38:C39" si="4">+C39</f>
        <v>4400000</v>
      </c>
    </row>
    <row r="39" spans="1:3" s="16" customFormat="1" ht="19.5" x14ac:dyDescent="0.2">
      <c r="A39" s="24">
        <v>722000</v>
      </c>
      <c r="B39" s="19" t="s">
        <v>755</v>
      </c>
      <c r="C39" s="121">
        <f t="shared" si="4"/>
        <v>4400000</v>
      </c>
    </row>
    <row r="40" spans="1:3" s="16" customFormat="1" x14ac:dyDescent="0.2">
      <c r="A40" s="13">
        <v>722400</v>
      </c>
      <c r="B40" s="6" t="s">
        <v>752</v>
      </c>
      <c r="C40" s="120">
        <v>4400000</v>
      </c>
    </row>
    <row r="41" spans="1:3" s="128" customFormat="1" ht="37.5" x14ac:dyDescent="0.2">
      <c r="A41" s="9" t="s">
        <v>1</v>
      </c>
      <c r="B41" s="3" t="s">
        <v>751</v>
      </c>
      <c r="C41" s="119">
        <v>6624400</v>
      </c>
    </row>
    <row r="42" spans="1:3" s="16" customFormat="1" x14ac:dyDescent="0.2">
      <c r="A42" s="122"/>
      <c r="B42" s="123" t="s">
        <v>749</v>
      </c>
      <c r="C42" s="124">
        <f t="shared" ref="C42" si="5">+C38+C41</f>
        <v>11024400</v>
      </c>
    </row>
    <row r="43" spans="1:3" s="16" customFormat="1" x14ac:dyDescent="0.2">
      <c r="A43" s="118"/>
      <c r="B43" s="248"/>
      <c r="C43" s="119"/>
    </row>
    <row r="44" spans="1:3" s="16" customFormat="1" x14ac:dyDescent="0.2">
      <c r="A44" s="118"/>
      <c r="B44" s="248"/>
      <c r="C44" s="119"/>
    </row>
    <row r="45" spans="1:3" s="16" customFormat="1" ht="19.5" x14ac:dyDescent="0.2">
      <c r="A45" s="23" t="s">
        <v>568</v>
      </c>
      <c r="B45" s="21"/>
      <c r="C45" s="120"/>
    </row>
    <row r="46" spans="1:3" s="16" customFormat="1" ht="19.5" x14ac:dyDescent="0.2">
      <c r="A46" s="23" t="s">
        <v>246</v>
      </c>
      <c r="B46" s="21"/>
      <c r="C46" s="120"/>
    </row>
    <row r="47" spans="1:3" s="16" customFormat="1" ht="19.5" x14ac:dyDescent="0.2">
      <c r="A47" s="23" t="s">
        <v>360</v>
      </c>
      <c r="B47" s="21"/>
      <c r="C47" s="120"/>
    </row>
    <row r="48" spans="1:3" s="16" customFormat="1" ht="19.5" x14ac:dyDescent="0.2">
      <c r="A48" s="23" t="s">
        <v>569</v>
      </c>
      <c r="B48" s="21"/>
      <c r="C48" s="120"/>
    </row>
    <row r="49" spans="1:3" s="16" customFormat="1" x14ac:dyDescent="0.2">
      <c r="A49" s="23"/>
      <c r="B49" s="18"/>
      <c r="C49" s="119"/>
    </row>
    <row r="50" spans="1:3" s="128" customFormat="1" ht="18.75" customHeight="1" x14ac:dyDescent="0.2">
      <c r="A50" s="9">
        <v>720000</v>
      </c>
      <c r="B50" s="3" t="s">
        <v>81</v>
      </c>
      <c r="C50" s="119">
        <f t="shared" ref="C50:C51" si="6">+C51</f>
        <v>1220000</v>
      </c>
    </row>
    <row r="51" spans="1:3" s="16" customFormat="1" ht="19.5" x14ac:dyDescent="0.2">
      <c r="A51" s="24">
        <v>722000</v>
      </c>
      <c r="B51" s="19" t="s">
        <v>755</v>
      </c>
      <c r="C51" s="121">
        <f t="shared" si="6"/>
        <v>1220000</v>
      </c>
    </row>
    <row r="52" spans="1:3" s="16" customFormat="1" x14ac:dyDescent="0.2">
      <c r="A52" s="13">
        <v>722500</v>
      </c>
      <c r="B52" s="6" t="s">
        <v>86</v>
      </c>
      <c r="C52" s="120">
        <v>1220000</v>
      </c>
    </row>
    <row r="53" spans="1:3" s="128" customFormat="1" x14ac:dyDescent="0.2">
      <c r="A53" s="9">
        <v>810000</v>
      </c>
      <c r="B53" s="248" t="s">
        <v>756</v>
      </c>
      <c r="C53" s="119">
        <f>+C54</f>
        <v>211600</v>
      </c>
    </row>
    <row r="54" spans="1:3" s="16" customFormat="1" ht="19.5" x14ac:dyDescent="0.2">
      <c r="A54" s="24">
        <v>811000</v>
      </c>
      <c r="B54" s="21" t="s">
        <v>137</v>
      </c>
      <c r="C54" s="121">
        <f>+C55</f>
        <v>211600</v>
      </c>
    </row>
    <row r="55" spans="1:3" s="16" customFormat="1" x14ac:dyDescent="0.2">
      <c r="A55" s="13">
        <v>811200</v>
      </c>
      <c r="B55" s="20" t="s">
        <v>139</v>
      </c>
      <c r="C55" s="120">
        <v>211600</v>
      </c>
    </row>
    <row r="56" spans="1:3" s="128" customFormat="1" x14ac:dyDescent="0.2">
      <c r="A56" s="25">
        <v>930000</v>
      </c>
      <c r="B56" s="248" t="s">
        <v>757</v>
      </c>
      <c r="C56" s="119">
        <f t="shared" ref="C56:C57" si="7">C57</f>
        <v>10000</v>
      </c>
    </row>
    <row r="57" spans="1:3" s="16" customFormat="1" ht="19.5" x14ac:dyDescent="0.2">
      <c r="A57" s="7">
        <v>931000</v>
      </c>
      <c r="B57" s="8" t="s">
        <v>758</v>
      </c>
      <c r="C57" s="121">
        <f t="shared" si="7"/>
        <v>10000</v>
      </c>
    </row>
    <row r="58" spans="1:3" s="16" customFormat="1" x14ac:dyDescent="0.2">
      <c r="A58" s="13">
        <v>931100</v>
      </c>
      <c r="B58" s="20" t="s">
        <v>189</v>
      </c>
      <c r="C58" s="120">
        <v>10000</v>
      </c>
    </row>
    <row r="59" spans="1:3" s="16" customFormat="1" ht="37.5" x14ac:dyDescent="0.2">
      <c r="A59" s="9" t="s">
        <v>1</v>
      </c>
      <c r="B59" s="3" t="s">
        <v>751</v>
      </c>
      <c r="C59" s="119">
        <v>1012300</v>
      </c>
    </row>
    <row r="60" spans="1:3" s="16" customFormat="1" x14ac:dyDescent="0.2">
      <c r="A60" s="122"/>
      <c r="B60" s="123" t="s">
        <v>749</v>
      </c>
      <c r="C60" s="124">
        <f>+C50+C53+C59+C56</f>
        <v>2453900</v>
      </c>
    </row>
    <row r="61" spans="1:3" s="16" customFormat="1" x14ac:dyDescent="0.2">
      <c r="A61" s="118"/>
      <c r="B61" s="125"/>
      <c r="C61" s="119"/>
    </row>
    <row r="62" spans="1:3" s="16" customFormat="1" x14ac:dyDescent="0.2">
      <c r="A62" s="25"/>
      <c r="B62" s="248"/>
      <c r="C62" s="120"/>
    </row>
    <row r="63" spans="1:3" s="16" customFormat="1" ht="19.5" x14ac:dyDescent="0.2">
      <c r="A63" s="23" t="s">
        <v>576</v>
      </c>
      <c r="B63" s="21"/>
      <c r="C63" s="120"/>
    </row>
    <row r="64" spans="1:3" s="16" customFormat="1" ht="19.5" x14ac:dyDescent="0.2">
      <c r="A64" s="23" t="s">
        <v>247</v>
      </c>
      <c r="B64" s="21"/>
      <c r="C64" s="120"/>
    </row>
    <row r="65" spans="1:3" s="16" customFormat="1" ht="19.5" x14ac:dyDescent="0.2">
      <c r="A65" s="23" t="s">
        <v>340</v>
      </c>
      <c r="B65" s="21"/>
      <c r="C65" s="120"/>
    </row>
    <row r="66" spans="1:3" s="16" customFormat="1" ht="19.5" x14ac:dyDescent="0.2">
      <c r="A66" s="23" t="s">
        <v>577</v>
      </c>
      <c r="B66" s="21"/>
      <c r="C66" s="120"/>
    </row>
    <row r="67" spans="1:3" s="16" customFormat="1" x14ac:dyDescent="0.2">
      <c r="A67" s="23"/>
      <c r="B67" s="18"/>
      <c r="C67" s="119"/>
    </row>
    <row r="68" spans="1:3" s="128" customFormat="1" ht="18.75" customHeight="1" x14ac:dyDescent="0.2">
      <c r="A68" s="9">
        <v>720000</v>
      </c>
      <c r="B68" s="3" t="s">
        <v>81</v>
      </c>
      <c r="C68" s="119">
        <f>+C69+C73+C71</f>
        <v>1305000</v>
      </c>
    </row>
    <row r="69" spans="1:3" s="16" customFormat="1" ht="18.75" customHeight="1" x14ac:dyDescent="0.2">
      <c r="A69" s="10">
        <v>721000</v>
      </c>
      <c r="B69" s="3" t="s">
        <v>75</v>
      </c>
      <c r="C69" s="121">
        <f t="shared" ref="C69" si="8">+C70</f>
        <v>985000</v>
      </c>
    </row>
    <row r="70" spans="1:3" s="16" customFormat="1" ht="18.75" customHeight="1" x14ac:dyDescent="0.2">
      <c r="A70" s="14">
        <v>721200</v>
      </c>
      <c r="B70" s="6" t="s">
        <v>82</v>
      </c>
      <c r="C70" s="120">
        <v>985000</v>
      </c>
    </row>
    <row r="71" spans="1:3" s="16" customFormat="1" ht="18.75" customHeight="1" x14ac:dyDescent="0.2">
      <c r="A71" s="24">
        <v>729000</v>
      </c>
      <c r="B71" s="8" t="s">
        <v>77</v>
      </c>
      <c r="C71" s="121">
        <f>C72</f>
        <v>15000</v>
      </c>
    </row>
    <row r="72" spans="1:3" s="16" customFormat="1" ht="18.75" customHeight="1" x14ac:dyDescent="0.2">
      <c r="A72" s="13">
        <v>729100</v>
      </c>
      <c r="B72" s="6" t="s">
        <v>77</v>
      </c>
      <c r="C72" s="120">
        <v>15000</v>
      </c>
    </row>
    <row r="73" spans="1:3" s="16" customFormat="1" ht="19.5" x14ac:dyDescent="0.2">
      <c r="A73" s="24">
        <v>722000</v>
      </c>
      <c r="B73" s="19" t="s">
        <v>755</v>
      </c>
      <c r="C73" s="121">
        <f t="shared" ref="C73" si="9">+C74</f>
        <v>305000</v>
      </c>
    </row>
    <row r="74" spans="1:3" s="16" customFormat="1" x14ac:dyDescent="0.2">
      <c r="A74" s="13">
        <v>722500</v>
      </c>
      <c r="B74" s="6" t="s">
        <v>86</v>
      </c>
      <c r="C74" s="120">
        <v>305000</v>
      </c>
    </row>
    <row r="75" spans="1:3" s="128" customFormat="1" ht="37.5" x14ac:dyDescent="0.2">
      <c r="A75" s="9" t="s">
        <v>1</v>
      </c>
      <c r="B75" s="3" t="s">
        <v>751</v>
      </c>
      <c r="C75" s="119">
        <v>800000</v>
      </c>
    </row>
    <row r="76" spans="1:3" s="16" customFormat="1" x14ac:dyDescent="0.2">
      <c r="A76" s="109"/>
      <c r="B76" s="123" t="s">
        <v>749</v>
      </c>
      <c r="C76" s="124">
        <f t="shared" ref="C76" si="10">+C68+C75</f>
        <v>2105000</v>
      </c>
    </row>
    <row r="77" spans="1:3" s="16" customFormat="1" x14ac:dyDescent="0.2">
      <c r="A77" s="26"/>
      <c r="B77" s="248"/>
      <c r="C77" s="119"/>
    </row>
    <row r="78" spans="1:3" s="16" customFormat="1" x14ac:dyDescent="0.2">
      <c r="A78" s="25"/>
      <c r="B78" s="248"/>
      <c r="C78" s="120"/>
    </row>
    <row r="79" spans="1:3" s="16" customFormat="1" ht="19.5" x14ac:dyDescent="0.2">
      <c r="A79" s="23" t="s">
        <v>584</v>
      </c>
      <c r="B79" s="21"/>
      <c r="C79" s="120"/>
    </row>
    <row r="80" spans="1:3" s="16" customFormat="1" ht="19.5" x14ac:dyDescent="0.2">
      <c r="A80" s="23" t="s">
        <v>247</v>
      </c>
      <c r="B80" s="21"/>
      <c r="C80" s="120"/>
    </row>
    <row r="81" spans="1:3" s="16" customFormat="1" ht="19.5" x14ac:dyDescent="0.2">
      <c r="A81" s="23" t="s">
        <v>345</v>
      </c>
      <c r="B81" s="21"/>
      <c r="C81" s="120"/>
    </row>
    <row r="82" spans="1:3" s="16" customFormat="1" ht="19.5" x14ac:dyDescent="0.2">
      <c r="A82" s="23" t="s">
        <v>532</v>
      </c>
      <c r="B82" s="21"/>
      <c r="C82" s="120"/>
    </row>
    <row r="83" spans="1:3" s="16" customFormat="1" x14ac:dyDescent="0.2">
      <c r="A83" s="23"/>
      <c r="B83" s="18"/>
      <c r="C83" s="119"/>
    </row>
    <row r="84" spans="1:3" s="128" customFormat="1" ht="18.75" customHeight="1" x14ac:dyDescent="0.2">
      <c r="A84" s="9">
        <v>720000</v>
      </c>
      <c r="B84" s="3" t="s">
        <v>81</v>
      </c>
      <c r="C84" s="119">
        <f t="shared" ref="C84:C85" si="11">+C85</f>
        <v>25300</v>
      </c>
    </row>
    <row r="85" spans="1:3" s="16" customFormat="1" ht="19.5" x14ac:dyDescent="0.2">
      <c r="A85" s="24">
        <v>722000</v>
      </c>
      <c r="B85" s="19" t="s">
        <v>755</v>
      </c>
      <c r="C85" s="121">
        <f t="shared" si="11"/>
        <v>25300</v>
      </c>
    </row>
    <row r="86" spans="1:3" s="16" customFormat="1" x14ac:dyDescent="0.2">
      <c r="A86" s="13">
        <v>722500</v>
      </c>
      <c r="B86" s="6" t="s">
        <v>86</v>
      </c>
      <c r="C86" s="120">
        <v>25300</v>
      </c>
    </row>
    <row r="87" spans="1:3" s="128" customFormat="1" ht="37.5" x14ac:dyDescent="0.2">
      <c r="A87" s="9" t="s">
        <v>1</v>
      </c>
      <c r="B87" s="3" t="s">
        <v>751</v>
      </c>
      <c r="C87" s="119">
        <v>54700</v>
      </c>
    </row>
    <row r="88" spans="1:3" s="16" customFormat="1" x14ac:dyDescent="0.2">
      <c r="A88" s="122"/>
      <c r="B88" s="123" t="s">
        <v>749</v>
      </c>
      <c r="C88" s="124">
        <f t="shared" ref="C88" si="12">+C84+C87</f>
        <v>80000</v>
      </c>
    </row>
    <row r="89" spans="1:3" s="16" customFormat="1" x14ac:dyDescent="0.2">
      <c r="A89" s="118"/>
      <c r="B89" s="126"/>
      <c r="C89" s="119"/>
    </row>
    <row r="90" spans="1:3" s="16" customFormat="1" x14ac:dyDescent="0.2">
      <c r="A90" s="25"/>
      <c r="B90" s="248"/>
      <c r="C90" s="120"/>
    </row>
    <row r="91" spans="1:3" s="16" customFormat="1" ht="19.5" x14ac:dyDescent="0.2">
      <c r="A91" s="23" t="s">
        <v>763</v>
      </c>
      <c r="B91" s="21"/>
      <c r="C91" s="120"/>
    </row>
    <row r="92" spans="1:3" s="16" customFormat="1" ht="19.5" x14ac:dyDescent="0.2">
      <c r="A92" s="23" t="s">
        <v>247</v>
      </c>
      <c r="B92" s="21"/>
      <c r="C92" s="120"/>
    </row>
    <row r="93" spans="1:3" s="16" customFormat="1" ht="19.5" x14ac:dyDescent="0.2">
      <c r="A93" s="23" t="s">
        <v>369</v>
      </c>
      <c r="B93" s="21"/>
      <c r="C93" s="120"/>
    </row>
    <row r="94" spans="1:3" s="16" customFormat="1" ht="19.5" x14ac:dyDescent="0.2">
      <c r="A94" s="23" t="s">
        <v>587</v>
      </c>
      <c r="B94" s="21"/>
      <c r="C94" s="120"/>
    </row>
    <row r="95" spans="1:3" s="16" customFormat="1" ht="19.5" x14ac:dyDescent="0.2">
      <c r="A95" s="23"/>
      <c r="B95" s="21"/>
      <c r="C95" s="120"/>
    </row>
    <row r="96" spans="1:3" s="128" customFormat="1" x14ac:dyDescent="0.2">
      <c r="A96" s="9">
        <v>720000</v>
      </c>
      <c r="B96" s="3" t="s">
        <v>81</v>
      </c>
      <c r="C96" s="119">
        <f>C97</f>
        <v>1315700</v>
      </c>
    </row>
    <row r="97" spans="1:3" s="22" customFormat="1" ht="19.5" x14ac:dyDescent="0.2">
      <c r="A97" s="24">
        <v>722000</v>
      </c>
      <c r="B97" s="19" t="s">
        <v>755</v>
      </c>
      <c r="C97" s="121">
        <f>SUM(C98:C98)</f>
        <v>1315700</v>
      </c>
    </row>
    <row r="98" spans="1:3" s="16" customFormat="1" x14ac:dyDescent="0.2">
      <c r="A98" s="13">
        <v>722500</v>
      </c>
      <c r="B98" s="6" t="s">
        <v>86</v>
      </c>
      <c r="C98" s="120">
        <v>1315700</v>
      </c>
    </row>
    <row r="99" spans="1:3" s="128" customFormat="1" ht="37.5" x14ac:dyDescent="0.2">
      <c r="A99" s="9" t="s">
        <v>1</v>
      </c>
      <c r="B99" s="3" t="s">
        <v>751</v>
      </c>
      <c r="C99" s="119">
        <v>300000</v>
      </c>
    </row>
    <row r="100" spans="1:3" s="128" customFormat="1" x14ac:dyDescent="0.2">
      <c r="A100" s="240"/>
      <c r="B100" s="241" t="s">
        <v>749</v>
      </c>
      <c r="C100" s="242">
        <f>C96+C99</f>
        <v>1615700</v>
      </c>
    </row>
    <row r="101" spans="1:3" s="16" customFormat="1" ht="19.5" x14ac:dyDescent="0.2">
      <c r="A101" s="23"/>
      <c r="B101" s="21"/>
      <c r="C101" s="120"/>
    </row>
    <row r="102" spans="1:3" s="16" customFormat="1" ht="19.5" x14ac:dyDescent="0.2">
      <c r="A102" s="23"/>
      <c r="B102" s="21"/>
      <c r="C102" s="120"/>
    </row>
    <row r="103" spans="1:3" s="16" customFormat="1" ht="19.5" x14ac:dyDescent="0.2">
      <c r="A103" s="23" t="s">
        <v>588</v>
      </c>
      <c r="B103" s="21"/>
      <c r="C103" s="120"/>
    </row>
    <row r="104" spans="1:3" s="16" customFormat="1" ht="19.5" x14ac:dyDescent="0.2">
      <c r="A104" s="23" t="s">
        <v>247</v>
      </c>
      <c r="B104" s="21"/>
      <c r="C104" s="120"/>
    </row>
    <row r="105" spans="1:3" s="16" customFormat="1" ht="19.5" x14ac:dyDescent="0.2">
      <c r="A105" s="23" t="s">
        <v>370</v>
      </c>
      <c r="B105" s="21"/>
      <c r="C105" s="120"/>
    </row>
    <row r="106" spans="1:3" s="16" customFormat="1" ht="19.5" x14ac:dyDescent="0.2">
      <c r="A106" s="23" t="s">
        <v>589</v>
      </c>
      <c r="B106" s="21"/>
      <c r="C106" s="120"/>
    </row>
    <row r="107" spans="1:3" s="16" customFormat="1" x14ac:dyDescent="0.2">
      <c r="A107" s="23"/>
      <c r="B107" s="18"/>
      <c r="C107" s="119"/>
    </row>
    <row r="108" spans="1:3" s="128" customFormat="1" ht="18.75" customHeight="1" x14ac:dyDescent="0.2">
      <c r="A108" s="9">
        <v>720000</v>
      </c>
      <c r="B108" s="3" t="s">
        <v>81</v>
      </c>
      <c r="C108" s="119">
        <f t="shared" ref="C108:C109" si="13">+C109</f>
        <v>1455000</v>
      </c>
    </row>
    <row r="109" spans="1:3" s="16" customFormat="1" ht="19.5" x14ac:dyDescent="0.2">
      <c r="A109" s="24">
        <v>722000</v>
      </c>
      <c r="B109" s="19" t="s">
        <v>755</v>
      </c>
      <c r="C109" s="121">
        <f t="shared" si="13"/>
        <v>1455000</v>
      </c>
    </row>
    <row r="110" spans="1:3" s="16" customFormat="1" x14ac:dyDescent="0.2">
      <c r="A110" s="13">
        <v>722500</v>
      </c>
      <c r="B110" s="6" t="s">
        <v>86</v>
      </c>
      <c r="C110" s="120">
        <v>1455000</v>
      </c>
    </row>
    <row r="111" spans="1:3" s="128" customFormat="1" ht="37.5" x14ac:dyDescent="0.2">
      <c r="A111" s="9" t="s">
        <v>1</v>
      </c>
      <c r="B111" s="3" t="s">
        <v>751</v>
      </c>
      <c r="C111" s="119">
        <v>500000</v>
      </c>
    </row>
    <row r="112" spans="1:3" s="16" customFormat="1" x14ac:dyDescent="0.2">
      <c r="A112" s="122"/>
      <c r="B112" s="123" t="s">
        <v>749</v>
      </c>
      <c r="C112" s="124">
        <f t="shared" ref="C112" si="14">+C108+C111</f>
        <v>1955000</v>
      </c>
    </row>
    <row r="113" spans="1:3" s="16" customFormat="1" x14ac:dyDescent="0.2">
      <c r="A113" s="118"/>
      <c r="B113" s="248"/>
      <c r="C113" s="119"/>
    </row>
    <row r="114" spans="1:3" s="16" customFormat="1" x14ac:dyDescent="0.2">
      <c r="A114" s="118"/>
      <c r="B114" s="248"/>
      <c r="C114" s="119"/>
    </row>
    <row r="115" spans="1:3" s="16" customFormat="1" ht="19.5" x14ac:dyDescent="0.2">
      <c r="A115" s="23" t="s">
        <v>594</v>
      </c>
      <c r="B115" s="21"/>
      <c r="C115" s="119"/>
    </row>
    <row r="116" spans="1:3" s="16" customFormat="1" ht="19.5" x14ac:dyDescent="0.2">
      <c r="A116" s="23" t="s">
        <v>248</v>
      </c>
      <c r="B116" s="21"/>
      <c r="C116" s="119"/>
    </row>
    <row r="117" spans="1:3" s="16" customFormat="1" ht="19.5" x14ac:dyDescent="0.2">
      <c r="A117" s="23" t="s">
        <v>343</v>
      </c>
      <c r="B117" s="21"/>
      <c r="C117" s="119"/>
    </row>
    <row r="118" spans="1:3" s="16" customFormat="1" ht="19.5" x14ac:dyDescent="0.2">
      <c r="A118" s="23" t="s">
        <v>532</v>
      </c>
      <c r="B118" s="21"/>
      <c r="C118" s="119"/>
    </row>
    <row r="119" spans="1:3" s="16" customFormat="1" x14ac:dyDescent="0.2">
      <c r="A119" s="23"/>
      <c r="B119" s="18"/>
      <c r="C119" s="119"/>
    </row>
    <row r="120" spans="1:3" s="128" customFormat="1" x14ac:dyDescent="0.2">
      <c r="A120" s="9">
        <v>720000</v>
      </c>
      <c r="B120" s="3" t="s">
        <v>81</v>
      </c>
      <c r="C120" s="119">
        <f t="shared" ref="C120" si="15">C121</f>
        <v>60000</v>
      </c>
    </row>
    <row r="121" spans="1:3" s="22" customFormat="1" ht="19.5" x14ac:dyDescent="0.2">
      <c r="A121" s="24">
        <v>723000</v>
      </c>
      <c r="B121" s="19" t="s">
        <v>202</v>
      </c>
      <c r="C121" s="121">
        <f>C122</f>
        <v>60000</v>
      </c>
    </row>
    <row r="122" spans="1:3" s="16" customFormat="1" x14ac:dyDescent="0.2">
      <c r="A122" s="13">
        <v>723100</v>
      </c>
      <c r="B122" s="6" t="s">
        <v>202</v>
      </c>
      <c r="C122" s="120">
        <v>60000</v>
      </c>
    </row>
    <row r="123" spans="1:3" s="144" customFormat="1" x14ac:dyDescent="0.2">
      <c r="A123" s="131"/>
      <c r="B123" s="141" t="s">
        <v>749</v>
      </c>
      <c r="C123" s="132">
        <f>C120</f>
        <v>60000</v>
      </c>
    </row>
    <row r="124" spans="1:3" s="16" customFormat="1" x14ac:dyDescent="0.2">
      <c r="A124" s="118"/>
      <c r="B124" s="248"/>
      <c r="C124" s="119"/>
    </row>
    <row r="125" spans="1:3" s="16" customFormat="1" x14ac:dyDescent="0.2">
      <c r="A125" s="25"/>
      <c r="B125" s="248"/>
      <c r="C125" s="120"/>
    </row>
    <row r="126" spans="1:3" s="16" customFormat="1" ht="19.5" x14ac:dyDescent="0.2">
      <c r="A126" s="23" t="s">
        <v>734</v>
      </c>
      <c r="B126" s="21"/>
      <c r="C126" s="120"/>
    </row>
    <row r="127" spans="1:3" s="16" customFormat="1" ht="19.5" x14ac:dyDescent="0.2">
      <c r="A127" s="23" t="s">
        <v>248</v>
      </c>
      <c r="B127" s="21"/>
      <c r="C127" s="120"/>
    </row>
    <row r="128" spans="1:3" s="16" customFormat="1" ht="19.5" x14ac:dyDescent="0.2">
      <c r="A128" s="23" t="s">
        <v>348</v>
      </c>
      <c r="B128" s="21"/>
      <c r="C128" s="120"/>
    </row>
    <row r="129" spans="1:3" s="16" customFormat="1" ht="19.5" x14ac:dyDescent="0.2">
      <c r="A129" s="23" t="s">
        <v>735</v>
      </c>
      <c r="B129" s="21"/>
      <c r="C129" s="120"/>
    </row>
    <row r="130" spans="1:3" s="16" customFormat="1" x14ac:dyDescent="0.2">
      <c r="A130" s="23"/>
      <c r="B130" s="18"/>
      <c r="C130" s="119"/>
    </row>
    <row r="131" spans="1:3" s="128" customFormat="1" x14ac:dyDescent="0.2">
      <c r="A131" s="9">
        <v>710000</v>
      </c>
      <c r="B131" s="3" t="s">
        <v>79</v>
      </c>
      <c r="C131" s="119">
        <f t="shared" ref="C131:C132" si="16">+C132</f>
        <v>161300000</v>
      </c>
    </row>
    <row r="132" spans="1:3" s="16" customFormat="1" ht="19.5" x14ac:dyDescent="0.2">
      <c r="A132" s="24">
        <v>717000</v>
      </c>
      <c r="B132" s="19" t="s">
        <v>61</v>
      </c>
      <c r="C132" s="121">
        <f t="shared" si="16"/>
        <v>161300000</v>
      </c>
    </row>
    <row r="133" spans="1:3" s="16" customFormat="1" x14ac:dyDescent="0.2">
      <c r="A133" s="13">
        <v>717100</v>
      </c>
      <c r="B133" s="6" t="s">
        <v>754</v>
      </c>
      <c r="C133" s="120">
        <v>161300000</v>
      </c>
    </row>
    <row r="134" spans="1:3" s="16" customFormat="1" x14ac:dyDescent="0.2">
      <c r="A134" s="122"/>
      <c r="B134" s="123" t="s">
        <v>749</v>
      </c>
      <c r="C134" s="124">
        <f t="shared" ref="C134" si="17">+C131</f>
        <v>161300000</v>
      </c>
    </row>
    <row r="135" spans="1:3" s="16" customFormat="1" x14ac:dyDescent="0.2">
      <c r="A135" s="118"/>
      <c r="B135" s="248"/>
      <c r="C135" s="119"/>
    </row>
    <row r="136" spans="1:3" s="16" customFormat="1" x14ac:dyDescent="0.2">
      <c r="A136" s="118"/>
      <c r="B136" s="248"/>
      <c r="C136" s="119"/>
    </row>
    <row r="137" spans="1:3" s="16" customFormat="1" ht="19.5" x14ac:dyDescent="0.2">
      <c r="A137" s="23" t="s">
        <v>614</v>
      </c>
      <c r="B137" s="21"/>
      <c r="C137" s="120"/>
    </row>
    <row r="138" spans="1:3" s="16" customFormat="1" ht="19.5" x14ac:dyDescent="0.2">
      <c r="A138" s="23" t="s">
        <v>249</v>
      </c>
      <c r="B138" s="21"/>
      <c r="C138" s="120"/>
    </row>
    <row r="139" spans="1:3" s="16" customFormat="1" ht="19.5" x14ac:dyDescent="0.2">
      <c r="A139" s="23" t="s">
        <v>382</v>
      </c>
      <c r="B139" s="21"/>
      <c r="C139" s="120"/>
    </row>
    <row r="140" spans="1:3" s="16" customFormat="1" ht="19.5" x14ac:dyDescent="0.2">
      <c r="A140" s="23" t="s">
        <v>532</v>
      </c>
      <c r="B140" s="21"/>
      <c r="C140" s="120"/>
    </row>
    <row r="141" spans="1:3" s="16" customFormat="1" x14ac:dyDescent="0.2">
      <c r="A141" s="23"/>
      <c r="B141" s="18"/>
      <c r="C141" s="119"/>
    </row>
    <row r="142" spans="1:3" s="128" customFormat="1" ht="18.75" customHeight="1" x14ac:dyDescent="0.2">
      <c r="A142" s="25">
        <v>930000</v>
      </c>
      <c r="B142" s="130" t="s">
        <v>759</v>
      </c>
      <c r="C142" s="119">
        <f t="shared" ref="C142:C143" si="18">C143</f>
        <v>40000</v>
      </c>
    </row>
    <row r="143" spans="1:3" s="16" customFormat="1" ht="19.5" x14ac:dyDescent="0.2">
      <c r="A143" s="7">
        <v>931000</v>
      </c>
      <c r="B143" s="12" t="s">
        <v>758</v>
      </c>
      <c r="C143" s="127">
        <f t="shared" si="18"/>
        <v>40000</v>
      </c>
    </row>
    <row r="144" spans="1:3" s="16" customFormat="1" x14ac:dyDescent="0.2">
      <c r="A144" s="14">
        <v>931200</v>
      </c>
      <c r="B144" s="6" t="s">
        <v>190</v>
      </c>
      <c r="C144" s="120">
        <v>40000</v>
      </c>
    </row>
    <row r="145" spans="1:3" s="16" customFormat="1" ht="37.5" x14ac:dyDescent="0.2">
      <c r="A145" s="9" t="s">
        <v>1</v>
      </c>
      <c r="B145" s="3" t="s">
        <v>751</v>
      </c>
      <c r="C145" s="119">
        <v>6000</v>
      </c>
    </row>
    <row r="146" spans="1:3" s="16" customFormat="1" x14ac:dyDescent="0.2">
      <c r="A146" s="122"/>
      <c r="B146" s="123" t="s">
        <v>749</v>
      </c>
      <c r="C146" s="124">
        <f t="shared" ref="C146" si="19">C142+C145</f>
        <v>46000</v>
      </c>
    </row>
    <row r="147" spans="1:3" s="16" customFormat="1" x14ac:dyDescent="0.2">
      <c r="A147" s="118"/>
      <c r="B147" s="248"/>
      <c r="C147" s="119"/>
    </row>
    <row r="148" spans="1:3" s="16" customFormat="1" x14ac:dyDescent="0.2">
      <c r="A148" s="25"/>
      <c r="B148" s="248"/>
      <c r="C148" s="120"/>
    </row>
    <row r="149" spans="1:3" s="16" customFormat="1" ht="19.5" x14ac:dyDescent="0.2">
      <c r="A149" s="23" t="s">
        <v>615</v>
      </c>
      <c r="B149" s="21"/>
      <c r="C149" s="120"/>
    </row>
    <row r="150" spans="1:3" s="16" customFormat="1" ht="19.5" x14ac:dyDescent="0.2">
      <c r="A150" s="23" t="s">
        <v>249</v>
      </c>
      <c r="B150" s="21"/>
      <c r="C150" s="120"/>
    </row>
    <row r="151" spans="1:3" s="16" customFormat="1" ht="19.5" x14ac:dyDescent="0.2">
      <c r="A151" s="23" t="s">
        <v>383</v>
      </c>
      <c r="B151" s="21"/>
      <c r="C151" s="120"/>
    </row>
    <row r="152" spans="1:3" s="16" customFormat="1" ht="19.5" x14ac:dyDescent="0.2">
      <c r="A152" s="23" t="s">
        <v>532</v>
      </c>
      <c r="B152" s="21"/>
      <c r="C152" s="120"/>
    </row>
    <row r="153" spans="1:3" s="16" customFormat="1" x14ac:dyDescent="0.2">
      <c r="A153" s="23"/>
      <c r="B153" s="18"/>
      <c r="C153" s="119"/>
    </row>
    <row r="154" spans="1:3" s="128" customFormat="1" ht="18.75" customHeight="1" x14ac:dyDescent="0.2">
      <c r="A154" s="25">
        <v>930000</v>
      </c>
      <c r="B154" s="130" t="s">
        <v>759</v>
      </c>
      <c r="C154" s="119">
        <f t="shared" ref="C154:C155" si="20">+C155</f>
        <v>40000</v>
      </c>
    </row>
    <row r="155" spans="1:3" s="16" customFormat="1" ht="19.5" x14ac:dyDescent="0.2">
      <c r="A155" s="7">
        <v>931000</v>
      </c>
      <c r="B155" s="12" t="s">
        <v>758</v>
      </c>
      <c r="C155" s="121">
        <f t="shared" si="20"/>
        <v>40000</v>
      </c>
    </row>
    <row r="156" spans="1:3" s="16" customFormat="1" x14ac:dyDescent="0.2">
      <c r="A156" s="14">
        <v>931200</v>
      </c>
      <c r="B156" s="6" t="s">
        <v>190</v>
      </c>
      <c r="C156" s="120">
        <v>40000</v>
      </c>
    </row>
    <row r="157" spans="1:3" s="128" customFormat="1" ht="37.5" x14ac:dyDescent="0.2">
      <c r="A157" s="9" t="s">
        <v>1</v>
      </c>
      <c r="B157" s="3" t="s">
        <v>751</v>
      </c>
      <c r="C157" s="119">
        <v>50000</v>
      </c>
    </row>
    <row r="158" spans="1:3" s="16" customFormat="1" x14ac:dyDescent="0.2">
      <c r="A158" s="122"/>
      <c r="B158" s="123" t="s">
        <v>749</v>
      </c>
      <c r="C158" s="124">
        <f t="shared" ref="C158" si="21">+C154+C157</f>
        <v>90000</v>
      </c>
    </row>
    <row r="159" spans="1:3" s="16" customFormat="1" x14ac:dyDescent="0.2">
      <c r="A159" s="118"/>
      <c r="B159" s="248"/>
      <c r="C159" s="119"/>
    </row>
    <row r="160" spans="1:3" s="16" customFormat="1" x14ac:dyDescent="0.2">
      <c r="A160" s="25"/>
      <c r="B160" s="248"/>
      <c r="C160" s="120"/>
    </row>
    <row r="161" spans="1:3" s="16" customFormat="1" ht="19.5" x14ac:dyDescent="0.2">
      <c r="A161" s="23" t="s">
        <v>616</v>
      </c>
      <c r="B161" s="21"/>
      <c r="C161" s="120"/>
    </row>
    <row r="162" spans="1:3" s="16" customFormat="1" ht="19.5" x14ac:dyDescent="0.2">
      <c r="A162" s="23" t="s">
        <v>249</v>
      </c>
      <c r="B162" s="21"/>
      <c r="C162" s="120"/>
    </row>
    <row r="163" spans="1:3" s="16" customFormat="1" ht="19.5" x14ac:dyDescent="0.2">
      <c r="A163" s="23" t="s">
        <v>384</v>
      </c>
      <c r="B163" s="21"/>
      <c r="C163" s="120"/>
    </row>
    <row r="164" spans="1:3" s="16" customFormat="1" ht="19.5" x14ac:dyDescent="0.2">
      <c r="A164" s="23" t="s">
        <v>532</v>
      </c>
      <c r="B164" s="21"/>
      <c r="C164" s="120"/>
    </row>
    <row r="165" spans="1:3" s="16" customFormat="1" x14ac:dyDescent="0.2">
      <c r="A165" s="23"/>
      <c r="B165" s="18"/>
      <c r="C165" s="119"/>
    </row>
    <row r="166" spans="1:3" s="128" customFormat="1" x14ac:dyDescent="0.2">
      <c r="A166" s="25">
        <v>930000</v>
      </c>
      <c r="B166" s="130" t="s">
        <v>759</v>
      </c>
      <c r="C166" s="119">
        <f t="shared" ref="C166:C167" si="22">C167</f>
        <v>5000</v>
      </c>
    </row>
    <row r="167" spans="1:3" s="22" customFormat="1" ht="19.5" x14ac:dyDescent="0.2">
      <c r="A167" s="7">
        <v>931000</v>
      </c>
      <c r="B167" s="12" t="s">
        <v>758</v>
      </c>
      <c r="C167" s="121">
        <f t="shared" si="22"/>
        <v>5000</v>
      </c>
    </row>
    <row r="168" spans="1:3" s="16" customFormat="1" x14ac:dyDescent="0.2">
      <c r="A168" s="14">
        <v>931200</v>
      </c>
      <c r="B168" s="6" t="s">
        <v>190</v>
      </c>
      <c r="C168" s="120">
        <v>5000</v>
      </c>
    </row>
    <row r="169" spans="1:3" s="128" customFormat="1" ht="37.5" x14ac:dyDescent="0.2">
      <c r="A169" s="9" t="s">
        <v>1</v>
      </c>
      <c r="B169" s="3" t="s">
        <v>751</v>
      </c>
      <c r="C169" s="119">
        <v>400</v>
      </c>
    </row>
    <row r="170" spans="1:3" s="16" customFormat="1" x14ac:dyDescent="0.2">
      <c r="A170" s="122"/>
      <c r="B170" s="123" t="s">
        <v>749</v>
      </c>
      <c r="C170" s="124">
        <f t="shared" ref="C170" si="23">C169+C166</f>
        <v>5400</v>
      </c>
    </row>
    <row r="171" spans="1:3" s="16" customFormat="1" ht="19.5" x14ac:dyDescent="0.2">
      <c r="A171" s="129"/>
      <c r="B171" s="248"/>
      <c r="C171" s="119"/>
    </row>
    <row r="172" spans="1:3" s="16" customFormat="1" x14ac:dyDescent="0.2">
      <c r="A172" s="25"/>
      <c r="B172" s="248"/>
      <c r="C172" s="120"/>
    </row>
    <row r="173" spans="1:3" s="16" customFormat="1" ht="19.5" x14ac:dyDescent="0.2">
      <c r="A173" s="23" t="s">
        <v>617</v>
      </c>
      <c r="B173" s="21"/>
      <c r="C173" s="120"/>
    </row>
    <row r="174" spans="1:3" s="16" customFormat="1" ht="19.5" x14ac:dyDescent="0.2">
      <c r="A174" s="23" t="s">
        <v>249</v>
      </c>
      <c r="B174" s="21"/>
      <c r="C174" s="120"/>
    </row>
    <row r="175" spans="1:3" s="16" customFormat="1" ht="19.5" x14ac:dyDescent="0.2">
      <c r="A175" s="23" t="s">
        <v>385</v>
      </c>
      <c r="B175" s="21"/>
      <c r="C175" s="120"/>
    </row>
    <row r="176" spans="1:3" s="16" customFormat="1" ht="19.5" x14ac:dyDescent="0.2">
      <c r="A176" s="23" t="s">
        <v>532</v>
      </c>
      <c r="B176" s="21"/>
      <c r="C176" s="120"/>
    </row>
    <row r="177" spans="1:3" s="16" customFormat="1" x14ac:dyDescent="0.2">
      <c r="A177" s="23"/>
      <c r="B177" s="18"/>
      <c r="C177" s="120"/>
    </row>
    <row r="178" spans="1:3" s="128" customFormat="1" x14ac:dyDescent="0.2">
      <c r="A178" s="25">
        <v>930000</v>
      </c>
      <c r="B178" s="130" t="s">
        <v>759</v>
      </c>
      <c r="C178" s="119">
        <f t="shared" ref="C178:C179" si="24">C179</f>
        <v>10000</v>
      </c>
    </row>
    <row r="179" spans="1:3" s="22" customFormat="1" ht="19.5" x14ac:dyDescent="0.2">
      <c r="A179" s="7">
        <v>931000</v>
      </c>
      <c r="B179" s="12" t="s">
        <v>758</v>
      </c>
      <c r="C179" s="121">
        <f t="shared" si="24"/>
        <v>10000</v>
      </c>
    </row>
    <row r="180" spans="1:3" s="16" customFormat="1" x14ac:dyDescent="0.2">
      <c r="A180" s="14">
        <v>931200</v>
      </c>
      <c r="B180" s="6" t="s">
        <v>190</v>
      </c>
      <c r="C180" s="120">
        <v>10000</v>
      </c>
    </row>
    <row r="181" spans="1:3" s="133" customFormat="1" x14ac:dyDescent="0.2">
      <c r="A181" s="131"/>
      <c r="B181" s="141" t="s">
        <v>749</v>
      </c>
      <c r="C181" s="132">
        <f t="shared" ref="C181" si="25">C178</f>
        <v>10000</v>
      </c>
    </row>
    <row r="182" spans="1:3" s="16" customFormat="1" x14ac:dyDescent="0.2">
      <c r="A182" s="118"/>
      <c r="B182" s="248"/>
      <c r="C182" s="120"/>
    </row>
    <row r="183" spans="1:3" s="16" customFormat="1" x14ac:dyDescent="0.2">
      <c r="A183" s="25"/>
      <c r="B183" s="248"/>
      <c r="C183" s="120"/>
    </row>
    <row r="184" spans="1:3" s="16" customFormat="1" ht="19.5" x14ac:dyDescent="0.2">
      <c r="A184" s="23" t="s">
        <v>618</v>
      </c>
      <c r="B184" s="21"/>
      <c r="C184" s="120"/>
    </row>
    <row r="185" spans="1:3" s="16" customFormat="1" ht="19.5" x14ac:dyDescent="0.2">
      <c r="A185" s="23" t="s">
        <v>249</v>
      </c>
      <c r="B185" s="21"/>
      <c r="C185" s="120"/>
    </row>
    <row r="186" spans="1:3" s="16" customFormat="1" ht="19.5" x14ac:dyDescent="0.2">
      <c r="A186" s="23" t="s">
        <v>386</v>
      </c>
      <c r="B186" s="21"/>
      <c r="C186" s="120"/>
    </row>
    <row r="187" spans="1:3" s="16" customFormat="1" ht="19.5" x14ac:dyDescent="0.2">
      <c r="A187" s="23" t="s">
        <v>532</v>
      </c>
      <c r="B187" s="21"/>
      <c r="C187" s="120"/>
    </row>
    <row r="188" spans="1:3" s="16" customFormat="1" x14ac:dyDescent="0.2">
      <c r="A188" s="23"/>
      <c r="B188" s="18"/>
      <c r="C188" s="119"/>
    </row>
    <row r="189" spans="1:3" s="128" customFormat="1" x14ac:dyDescent="0.2">
      <c r="A189" s="25">
        <v>930000</v>
      </c>
      <c r="B189" s="130" t="s">
        <v>759</v>
      </c>
      <c r="C189" s="119">
        <f t="shared" ref="C189:C190" si="26">C190</f>
        <v>5000</v>
      </c>
    </row>
    <row r="190" spans="1:3" s="22" customFormat="1" ht="19.5" x14ac:dyDescent="0.2">
      <c r="A190" s="7">
        <v>931000</v>
      </c>
      <c r="B190" s="12" t="s">
        <v>758</v>
      </c>
      <c r="C190" s="121">
        <f t="shared" si="26"/>
        <v>5000</v>
      </c>
    </row>
    <row r="191" spans="1:3" s="16" customFormat="1" x14ac:dyDescent="0.2">
      <c r="A191" s="142">
        <v>931200</v>
      </c>
      <c r="B191" s="4" t="s">
        <v>190</v>
      </c>
      <c r="C191" s="120">
        <v>5000</v>
      </c>
    </row>
    <row r="192" spans="1:3" s="128" customFormat="1" ht="37.5" x14ac:dyDescent="0.2">
      <c r="A192" s="9" t="s">
        <v>1</v>
      </c>
      <c r="B192" s="3" t="s">
        <v>751</v>
      </c>
      <c r="C192" s="119">
        <v>5000</v>
      </c>
    </row>
    <row r="193" spans="1:3" s="16" customFormat="1" x14ac:dyDescent="0.2">
      <c r="A193" s="122"/>
      <c r="B193" s="123" t="s">
        <v>749</v>
      </c>
      <c r="C193" s="124">
        <f>C189+C192</f>
        <v>10000</v>
      </c>
    </row>
    <row r="194" spans="1:3" s="16" customFormat="1" x14ac:dyDescent="0.2">
      <c r="A194" s="118"/>
      <c r="B194" s="248"/>
      <c r="C194" s="119"/>
    </row>
    <row r="195" spans="1:3" s="16" customFormat="1" x14ac:dyDescent="0.2">
      <c r="A195" s="118"/>
      <c r="B195" s="248"/>
      <c r="C195" s="119"/>
    </row>
    <row r="196" spans="1:3" s="16" customFormat="1" ht="19.5" x14ac:dyDescent="0.2">
      <c r="A196" s="23" t="s">
        <v>764</v>
      </c>
      <c r="B196" s="21"/>
      <c r="C196" s="120"/>
    </row>
    <row r="197" spans="1:3" s="16" customFormat="1" ht="19.5" x14ac:dyDescent="0.2">
      <c r="A197" s="23" t="s">
        <v>249</v>
      </c>
      <c r="B197" s="21"/>
      <c r="C197" s="120"/>
    </row>
    <row r="198" spans="1:3" s="16" customFormat="1" ht="19.5" x14ac:dyDescent="0.2">
      <c r="A198" s="23" t="s">
        <v>387</v>
      </c>
      <c r="B198" s="21"/>
      <c r="C198" s="120"/>
    </row>
    <row r="199" spans="1:3" s="16" customFormat="1" ht="19.5" x14ac:dyDescent="0.2">
      <c r="A199" s="23" t="s">
        <v>604</v>
      </c>
      <c r="B199" s="21"/>
      <c r="C199" s="120"/>
    </row>
    <row r="200" spans="1:3" s="16" customFormat="1" x14ac:dyDescent="0.2">
      <c r="A200" s="23"/>
      <c r="B200" s="18"/>
      <c r="C200" s="119"/>
    </row>
    <row r="201" spans="1:3" s="128" customFormat="1" ht="18.75" customHeight="1" x14ac:dyDescent="0.2">
      <c r="A201" s="9">
        <v>720000</v>
      </c>
      <c r="B201" s="3" t="s">
        <v>81</v>
      </c>
      <c r="C201" s="119">
        <f t="shared" ref="C201" si="27">+C202+C204</f>
        <v>75000</v>
      </c>
    </row>
    <row r="202" spans="1:3" s="16" customFormat="1" ht="39" x14ac:dyDescent="0.2">
      <c r="A202" s="24">
        <v>728000</v>
      </c>
      <c r="B202" s="19" t="s">
        <v>101</v>
      </c>
      <c r="C202" s="121">
        <f t="shared" ref="C202" si="28">+C203</f>
        <v>40000</v>
      </c>
    </row>
    <row r="203" spans="1:3" s="16" customFormat="1" ht="37.5" x14ac:dyDescent="0.2">
      <c r="A203" s="13">
        <v>728200</v>
      </c>
      <c r="B203" s="6" t="s">
        <v>131</v>
      </c>
      <c r="C203" s="120">
        <v>40000</v>
      </c>
    </row>
    <row r="204" spans="1:3" s="22" customFormat="1" ht="19.5" x14ac:dyDescent="0.2">
      <c r="A204" s="24">
        <v>729000</v>
      </c>
      <c r="B204" s="8" t="s">
        <v>77</v>
      </c>
      <c r="C204" s="121">
        <f t="shared" ref="C204" si="29">C205</f>
        <v>35000</v>
      </c>
    </row>
    <row r="205" spans="1:3" s="16" customFormat="1" x14ac:dyDescent="0.2">
      <c r="A205" s="13">
        <v>729100</v>
      </c>
      <c r="B205" s="6" t="s">
        <v>77</v>
      </c>
      <c r="C205" s="120">
        <v>35000</v>
      </c>
    </row>
    <row r="206" spans="1:3" s="128" customFormat="1" x14ac:dyDescent="0.2">
      <c r="A206" s="139">
        <v>810000</v>
      </c>
      <c r="B206" s="248" t="s">
        <v>756</v>
      </c>
      <c r="C206" s="119">
        <f t="shared" ref="C206:C207" si="30">+C207</f>
        <v>671000</v>
      </c>
    </row>
    <row r="207" spans="1:3" s="16" customFormat="1" ht="39" x14ac:dyDescent="0.2">
      <c r="A207" s="129">
        <v>816000</v>
      </c>
      <c r="B207" s="8" t="s">
        <v>205</v>
      </c>
      <c r="C207" s="121">
        <f t="shared" si="30"/>
        <v>671000</v>
      </c>
    </row>
    <row r="208" spans="1:3" s="16" customFormat="1" x14ac:dyDescent="0.2">
      <c r="A208" s="13">
        <v>816100</v>
      </c>
      <c r="B208" s="6" t="s">
        <v>205</v>
      </c>
      <c r="C208" s="120">
        <f>227000+444000</f>
        <v>671000</v>
      </c>
    </row>
    <row r="209" spans="1:3" s="128" customFormat="1" ht="37.5" x14ac:dyDescent="0.2">
      <c r="A209" s="25">
        <v>880000</v>
      </c>
      <c r="B209" s="11" t="s">
        <v>760</v>
      </c>
      <c r="C209" s="119">
        <f t="shared" ref="C209:C210" si="31">+C210</f>
        <v>240000</v>
      </c>
    </row>
    <row r="210" spans="1:3" s="16" customFormat="1" ht="39" x14ac:dyDescent="0.2">
      <c r="A210" s="24">
        <v>881000</v>
      </c>
      <c r="B210" s="8" t="s">
        <v>145</v>
      </c>
      <c r="C210" s="121">
        <f t="shared" si="31"/>
        <v>240000</v>
      </c>
    </row>
    <row r="211" spans="1:3" s="16" customFormat="1" ht="37.5" x14ac:dyDescent="0.2">
      <c r="A211" s="13">
        <v>881200</v>
      </c>
      <c r="B211" s="6" t="s">
        <v>145</v>
      </c>
      <c r="C211" s="120">
        <v>240000</v>
      </c>
    </row>
    <row r="212" spans="1:3" s="128" customFormat="1" x14ac:dyDescent="0.2">
      <c r="A212" s="25">
        <v>930000</v>
      </c>
      <c r="B212" s="130" t="s">
        <v>759</v>
      </c>
      <c r="C212" s="119">
        <f t="shared" ref="C212" si="32">+C213+C215</f>
        <v>182000</v>
      </c>
    </row>
    <row r="213" spans="1:3" s="16" customFormat="1" ht="19.5" x14ac:dyDescent="0.2">
      <c r="A213" s="7">
        <v>931000</v>
      </c>
      <c r="B213" s="12" t="s">
        <v>758</v>
      </c>
      <c r="C213" s="121">
        <f t="shared" ref="C213" si="33">+C214</f>
        <v>142000</v>
      </c>
    </row>
    <row r="214" spans="1:3" s="16" customFormat="1" x14ac:dyDescent="0.2">
      <c r="A214" s="14">
        <v>931100</v>
      </c>
      <c r="B214" s="6" t="s">
        <v>189</v>
      </c>
      <c r="C214" s="120">
        <v>142000</v>
      </c>
    </row>
    <row r="215" spans="1:3" s="16" customFormat="1" ht="19.5" x14ac:dyDescent="0.2">
      <c r="A215" s="24">
        <v>938000</v>
      </c>
      <c r="B215" s="8" t="s">
        <v>124</v>
      </c>
      <c r="C215" s="121">
        <f t="shared" ref="C215" si="34">+C216</f>
        <v>40000</v>
      </c>
    </row>
    <row r="216" spans="1:3" s="16" customFormat="1" ht="37.5" x14ac:dyDescent="0.2">
      <c r="A216" s="13">
        <v>938200</v>
      </c>
      <c r="B216" s="6" t="s">
        <v>193</v>
      </c>
      <c r="C216" s="120">
        <v>40000</v>
      </c>
    </row>
    <row r="217" spans="1:3" s="16" customFormat="1" ht="37.5" x14ac:dyDescent="0.2">
      <c r="A217" s="9" t="s">
        <v>1</v>
      </c>
      <c r="B217" s="3" t="s">
        <v>751</v>
      </c>
      <c r="C217" s="119">
        <v>89400</v>
      </c>
    </row>
    <row r="218" spans="1:3" s="16" customFormat="1" x14ac:dyDescent="0.2">
      <c r="A218" s="122"/>
      <c r="B218" s="123" t="s">
        <v>749</v>
      </c>
      <c r="C218" s="124">
        <f t="shared" ref="C218" si="35">+C201+C206+C209+C212+C217</f>
        <v>1257400</v>
      </c>
    </row>
    <row r="219" spans="1:3" s="16" customFormat="1" x14ac:dyDescent="0.2">
      <c r="A219" s="118"/>
      <c r="B219" s="248"/>
      <c r="C219" s="119"/>
    </row>
    <row r="220" spans="1:3" s="16" customFormat="1" x14ac:dyDescent="0.2">
      <c r="A220" s="25"/>
      <c r="B220" s="248"/>
      <c r="C220" s="120"/>
    </row>
    <row r="221" spans="1:3" s="16" customFormat="1" ht="19.5" x14ac:dyDescent="0.2">
      <c r="A221" s="23" t="s">
        <v>765</v>
      </c>
      <c r="B221" s="21"/>
      <c r="C221" s="120"/>
    </row>
    <row r="222" spans="1:3" s="16" customFormat="1" ht="19.5" x14ac:dyDescent="0.2">
      <c r="A222" s="23" t="s">
        <v>249</v>
      </c>
      <c r="B222" s="21"/>
      <c r="C222" s="120"/>
    </row>
    <row r="223" spans="1:3" s="16" customFormat="1" ht="19.5" x14ac:dyDescent="0.2">
      <c r="A223" s="23" t="s">
        <v>388</v>
      </c>
      <c r="B223" s="21"/>
      <c r="C223" s="120"/>
    </row>
    <row r="224" spans="1:3" s="16" customFormat="1" ht="19.5" x14ac:dyDescent="0.2">
      <c r="A224" s="23" t="s">
        <v>604</v>
      </c>
      <c r="B224" s="21"/>
      <c r="C224" s="120"/>
    </row>
    <row r="225" spans="1:3" s="16" customFormat="1" x14ac:dyDescent="0.2">
      <c r="A225" s="23"/>
      <c r="B225" s="18"/>
      <c r="C225" s="119"/>
    </row>
    <row r="226" spans="1:3" s="128" customFormat="1" ht="18.75" customHeight="1" x14ac:dyDescent="0.2">
      <c r="A226" s="9">
        <v>720000</v>
      </c>
      <c r="B226" s="3" t="s">
        <v>81</v>
      </c>
      <c r="C226" s="119">
        <f>C227+C229+C231</f>
        <v>398000</v>
      </c>
    </row>
    <row r="227" spans="1:3" s="22" customFormat="1" ht="18.75" customHeight="1" x14ac:dyDescent="0.2">
      <c r="A227" s="24">
        <v>721000</v>
      </c>
      <c r="B227" s="19" t="s">
        <v>75</v>
      </c>
      <c r="C227" s="121">
        <f t="shared" ref="C227" si="36">C228</f>
        <v>128000</v>
      </c>
    </row>
    <row r="228" spans="1:3" s="16" customFormat="1" ht="18.75" customHeight="1" x14ac:dyDescent="0.2">
      <c r="A228" s="15">
        <v>721200</v>
      </c>
      <c r="B228" s="6" t="s">
        <v>82</v>
      </c>
      <c r="C228" s="120">
        <v>128000</v>
      </c>
    </row>
    <row r="229" spans="1:3" s="22" customFormat="1" ht="39" x14ac:dyDescent="0.2">
      <c r="A229" s="24">
        <v>728000</v>
      </c>
      <c r="B229" s="19" t="s">
        <v>101</v>
      </c>
      <c r="C229" s="121">
        <f t="shared" ref="C229" si="37">C230</f>
        <v>210000</v>
      </c>
    </row>
    <row r="230" spans="1:3" s="16" customFormat="1" ht="37.5" x14ac:dyDescent="0.2">
      <c r="A230" s="13">
        <v>728200</v>
      </c>
      <c r="B230" s="6" t="s">
        <v>131</v>
      </c>
      <c r="C230" s="120">
        <v>210000</v>
      </c>
    </row>
    <row r="231" spans="1:3" s="22" customFormat="1" ht="19.5" x14ac:dyDescent="0.2">
      <c r="A231" s="24">
        <v>729000</v>
      </c>
      <c r="B231" s="8" t="s">
        <v>77</v>
      </c>
      <c r="C231" s="121">
        <f t="shared" ref="C231" si="38">C232</f>
        <v>60000</v>
      </c>
    </row>
    <row r="232" spans="1:3" s="16" customFormat="1" x14ac:dyDescent="0.2">
      <c r="A232" s="13">
        <v>729100</v>
      </c>
      <c r="B232" s="6" t="s">
        <v>77</v>
      </c>
      <c r="C232" s="120">
        <v>60000</v>
      </c>
    </row>
    <row r="233" spans="1:3" s="128" customFormat="1" x14ac:dyDescent="0.2">
      <c r="A233" s="25">
        <v>810000</v>
      </c>
      <c r="B233" s="248" t="s">
        <v>756</v>
      </c>
      <c r="C233" s="119">
        <f t="shared" ref="C233:C234" si="39">C234</f>
        <v>1682700</v>
      </c>
    </row>
    <row r="234" spans="1:3" s="22" customFormat="1" ht="39" x14ac:dyDescent="0.2">
      <c r="A234" s="24">
        <v>816000</v>
      </c>
      <c r="B234" s="8" t="s">
        <v>205</v>
      </c>
      <c r="C234" s="121">
        <f t="shared" si="39"/>
        <v>1682700</v>
      </c>
    </row>
    <row r="235" spans="1:3" s="16" customFormat="1" x14ac:dyDescent="0.2">
      <c r="A235" s="13">
        <v>816100</v>
      </c>
      <c r="B235" s="6" t="s">
        <v>205</v>
      </c>
      <c r="C235" s="120">
        <v>1682700</v>
      </c>
    </row>
    <row r="236" spans="1:3" s="128" customFormat="1" ht="37.5" x14ac:dyDescent="0.2">
      <c r="A236" s="25">
        <v>880000</v>
      </c>
      <c r="B236" s="11" t="s">
        <v>760</v>
      </c>
      <c r="C236" s="119">
        <f t="shared" ref="C236:C237" si="40">C237</f>
        <v>300000</v>
      </c>
    </row>
    <row r="237" spans="1:3" s="22" customFormat="1" ht="39" x14ac:dyDescent="0.2">
      <c r="A237" s="24">
        <v>881000</v>
      </c>
      <c r="B237" s="8" t="s">
        <v>145</v>
      </c>
      <c r="C237" s="121">
        <f t="shared" si="40"/>
        <v>300000</v>
      </c>
    </row>
    <row r="238" spans="1:3" s="16" customFormat="1" ht="37.5" x14ac:dyDescent="0.2">
      <c r="A238" s="13">
        <v>881200</v>
      </c>
      <c r="B238" s="6" t="s">
        <v>145</v>
      </c>
      <c r="C238" s="120">
        <v>300000</v>
      </c>
    </row>
    <row r="239" spans="1:3" s="128" customFormat="1" x14ac:dyDescent="0.2">
      <c r="A239" s="25">
        <v>910000</v>
      </c>
      <c r="B239" s="248" t="s">
        <v>761</v>
      </c>
      <c r="C239" s="119">
        <f t="shared" ref="C239:C240" si="41">C240</f>
        <v>226300</v>
      </c>
    </row>
    <row r="240" spans="1:3" s="22" customFormat="1" ht="19.5" x14ac:dyDescent="0.2">
      <c r="A240" s="7">
        <v>911000</v>
      </c>
      <c r="B240" s="8" t="s">
        <v>111</v>
      </c>
      <c r="C240" s="121">
        <f t="shared" si="41"/>
        <v>226300</v>
      </c>
    </row>
    <row r="241" spans="1:3" s="16" customFormat="1" x14ac:dyDescent="0.2">
      <c r="A241" s="14">
        <v>911400</v>
      </c>
      <c r="B241" s="6" t="s">
        <v>171</v>
      </c>
      <c r="C241" s="120">
        <v>226300</v>
      </c>
    </row>
    <row r="242" spans="1:3" s="128" customFormat="1" x14ac:dyDescent="0.2">
      <c r="A242" s="25">
        <v>930000</v>
      </c>
      <c r="B242" s="130" t="s">
        <v>759</v>
      </c>
      <c r="C242" s="119">
        <f t="shared" ref="C242" si="42">C243+C245</f>
        <v>330000</v>
      </c>
    </row>
    <row r="243" spans="1:3" s="22" customFormat="1" ht="19.5" x14ac:dyDescent="0.2">
      <c r="A243" s="7">
        <v>931000</v>
      </c>
      <c r="B243" s="12" t="s">
        <v>758</v>
      </c>
      <c r="C243" s="121">
        <f t="shared" ref="C243" si="43">C244</f>
        <v>280000</v>
      </c>
    </row>
    <row r="244" spans="1:3" s="16" customFormat="1" x14ac:dyDescent="0.2">
      <c r="A244" s="14">
        <v>931100</v>
      </c>
      <c r="B244" s="6" t="s">
        <v>189</v>
      </c>
      <c r="C244" s="120">
        <v>280000</v>
      </c>
    </row>
    <row r="245" spans="1:3" s="22" customFormat="1" ht="19.5" x14ac:dyDescent="0.2">
      <c r="A245" s="24">
        <v>938000</v>
      </c>
      <c r="B245" s="8" t="s">
        <v>124</v>
      </c>
      <c r="C245" s="121">
        <f t="shared" ref="C245" si="44">C246</f>
        <v>50000</v>
      </c>
    </row>
    <row r="246" spans="1:3" s="16" customFormat="1" ht="37.5" x14ac:dyDescent="0.2">
      <c r="A246" s="13">
        <v>938200</v>
      </c>
      <c r="B246" s="6" t="s">
        <v>193</v>
      </c>
      <c r="C246" s="120">
        <v>50000</v>
      </c>
    </row>
    <row r="247" spans="1:3" s="16" customFormat="1" ht="37.5" x14ac:dyDescent="0.2">
      <c r="A247" s="9" t="s">
        <v>1</v>
      </c>
      <c r="B247" s="3" t="s">
        <v>751</v>
      </c>
      <c r="C247" s="119">
        <v>40000</v>
      </c>
    </row>
    <row r="248" spans="1:3" s="16" customFormat="1" x14ac:dyDescent="0.2">
      <c r="A248" s="122"/>
      <c r="B248" s="123" t="s">
        <v>749</v>
      </c>
      <c r="C248" s="124">
        <f>+C226+C247+C233+C236+C239+C242</f>
        <v>2977000</v>
      </c>
    </row>
    <row r="249" spans="1:3" s="16" customFormat="1" x14ac:dyDescent="0.2">
      <c r="A249" s="118"/>
      <c r="B249" s="248"/>
      <c r="C249" s="119"/>
    </row>
    <row r="250" spans="1:3" s="16" customFormat="1" x14ac:dyDescent="0.2">
      <c r="A250" s="25"/>
      <c r="B250" s="248"/>
      <c r="C250" s="120"/>
    </row>
    <row r="251" spans="1:3" s="16" customFormat="1" ht="19.5" x14ac:dyDescent="0.2">
      <c r="A251" s="23" t="s">
        <v>766</v>
      </c>
      <c r="B251" s="21"/>
      <c r="C251" s="120"/>
    </row>
    <row r="252" spans="1:3" s="16" customFormat="1" ht="19.5" x14ac:dyDescent="0.2">
      <c r="A252" s="23" t="s">
        <v>249</v>
      </c>
      <c r="B252" s="21"/>
      <c r="C252" s="120"/>
    </row>
    <row r="253" spans="1:3" s="16" customFormat="1" ht="19.5" x14ac:dyDescent="0.2">
      <c r="A253" s="23" t="s">
        <v>389</v>
      </c>
      <c r="B253" s="21"/>
      <c r="C253" s="120"/>
    </row>
    <row r="254" spans="1:3" s="16" customFormat="1" ht="19.5" x14ac:dyDescent="0.2">
      <c r="A254" s="23" t="s">
        <v>604</v>
      </c>
      <c r="B254" s="21"/>
      <c r="C254" s="120"/>
    </row>
    <row r="255" spans="1:3" s="16" customFormat="1" x14ac:dyDescent="0.2">
      <c r="A255" s="23"/>
      <c r="B255" s="18"/>
      <c r="C255" s="119"/>
    </row>
    <row r="256" spans="1:3" s="128" customFormat="1" x14ac:dyDescent="0.2">
      <c r="A256" s="9">
        <v>720000</v>
      </c>
      <c r="B256" s="3" t="s">
        <v>81</v>
      </c>
      <c r="C256" s="119">
        <f>C257+C259</f>
        <v>248200</v>
      </c>
    </row>
    <row r="257" spans="1:3" s="22" customFormat="1" ht="19.5" x14ac:dyDescent="0.2">
      <c r="A257" s="24">
        <v>721000</v>
      </c>
      <c r="B257" s="19" t="s">
        <v>75</v>
      </c>
      <c r="C257" s="121">
        <f t="shared" ref="C257" si="45">C258</f>
        <v>65000</v>
      </c>
    </row>
    <row r="258" spans="1:3" s="16" customFormat="1" x14ac:dyDescent="0.2">
      <c r="A258" s="15">
        <v>721200</v>
      </c>
      <c r="B258" s="6" t="s">
        <v>82</v>
      </c>
      <c r="C258" s="120">
        <v>65000</v>
      </c>
    </row>
    <row r="259" spans="1:3" s="16" customFormat="1" ht="19.5" x14ac:dyDescent="0.2">
      <c r="A259" s="24">
        <v>722000</v>
      </c>
      <c r="B259" s="19" t="s">
        <v>755</v>
      </c>
      <c r="C259" s="121">
        <f t="shared" ref="C259" si="46">C260</f>
        <v>183200</v>
      </c>
    </row>
    <row r="260" spans="1:3" s="16" customFormat="1" x14ac:dyDescent="0.2">
      <c r="A260" s="13">
        <v>722500</v>
      </c>
      <c r="B260" s="6" t="s">
        <v>86</v>
      </c>
      <c r="C260" s="120">
        <v>183200</v>
      </c>
    </row>
    <row r="261" spans="1:3" s="128" customFormat="1" x14ac:dyDescent="0.2">
      <c r="A261" s="25">
        <v>810000</v>
      </c>
      <c r="B261" s="248" t="s">
        <v>756</v>
      </c>
      <c r="C261" s="119">
        <f t="shared" ref="C261:C262" si="47">C262</f>
        <v>260000</v>
      </c>
    </row>
    <row r="262" spans="1:3" s="16" customFormat="1" ht="18.75" customHeight="1" x14ac:dyDescent="0.2">
      <c r="A262" s="24">
        <v>816000</v>
      </c>
      <c r="B262" s="8" t="s">
        <v>205</v>
      </c>
      <c r="C262" s="121">
        <f t="shared" si="47"/>
        <v>260000</v>
      </c>
    </row>
    <row r="263" spans="1:3" s="16" customFormat="1" ht="18.75" customHeight="1" x14ac:dyDescent="0.2">
      <c r="A263" s="13">
        <v>816100</v>
      </c>
      <c r="B263" s="6" t="s">
        <v>205</v>
      </c>
      <c r="C263" s="120">
        <v>260000</v>
      </c>
    </row>
    <row r="264" spans="1:3" s="128" customFormat="1" ht="37.5" x14ac:dyDescent="0.2">
      <c r="A264" s="25">
        <v>880000</v>
      </c>
      <c r="B264" s="11" t="s">
        <v>760</v>
      </c>
      <c r="C264" s="119">
        <f t="shared" ref="C264:C265" si="48">+C265</f>
        <v>41100</v>
      </c>
    </row>
    <row r="265" spans="1:3" s="16" customFormat="1" ht="39" x14ac:dyDescent="0.2">
      <c r="A265" s="24">
        <v>881000</v>
      </c>
      <c r="B265" s="8" t="s">
        <v>145</v>
      </c>
      <c r="C265" s="121">
        <f t="shared" si="48"/>
        <v>41100</v>
      </c>
    </row>
    <row r="266" spans="1:3" s="16" customFormat="1" ht="37.5" x14ac:dyDescent="0.2">
      <c r="A266" s="13">
        <v>881200</v>
      </c>
      <c r="B266" s="6" t="s">
        <v>145</v>
      </c>
      <c r="C266" s="120">
        <v>41100</v>
      </c>
    </row>
    <row r="267" spans="1:3" s="128" customFormat="1" x14ac:dyDescent="0.2">
      <c r="A267" s="25">
        <v>930000</v>
      </c>
      <c r="B267" s="130" t="s">
        <v>759</v>
      </c>
      <c r="C267" s="119">
        <f t="shared" ref="C267" si="49">C270+C268</f>
        <v>190000</v>
      </c>
    </row>
    <row r="268" spans="1:3" s="22" customFormat="1" ht="19.5" x14ac:dyDescent="0.2">
      <c r="A268" s="7">
        <v>931000</v>
      </c>
      <c r="B268" s="12" t="s">
        <v>758</v>
      </c>
      <c r="C268" s="121">
        <f t="shared" ref="C268" si="50">C269</f>
        <v>140000</v>
      </c>
    </row>
    <row r="269" spans="1:3" s="16" customFormat="1" x14ac:dyDescent="0.2">
      <c r="A269" s="14">
        <v>931100</v>
      </c>
      <c r="B269" s="6" t="s">
        <v>189</v>
      </c>
      <c r="C269" s="120">
        <v>140000</v>
      </c>
    </row>
    <row r="270" spans="1:3" s="16" customFormat="1" ht="19.5" x14ac:dyDescent="0.2">
      <c r="A270" s="24">
        <v>938000</v>
      </c>
      <c r="B270" s="8" t="s">
        <v>124</v>
      </c>
      <c r="C270" s="121">
        <f t="shared" ref="C270" si="51">C271</f>
        <v>50000</v>
      </c>
    </row>
    <row r="271" spans="1:3" s="16" customFormat="1" ht="37.5" x14ac:dyDescent="0.2">
      <c r="A271" s="13">
        <v>938200</v>
      </c>
      <c r="B271" s="6" t="s">
        <v>193</v>
      </c>
      <c r="C271" s="120">
        <v>50000</v>
      </c>
    </row>
    <row r="272" spans="1:3" s="128" customFormat="1" ht="37.5" x14ac:dyDescent="0.2">
      <c r="A272" s="9" t="s">
        <v>1</v>
      </c>
      <c r="B272" s="3" t="s">
        <v>751</v>
      </c>
      <c r="C272" s="119">
        <v>100000</v>
      </c>
    </row>
    <row r="273" spans="1:3" s="16" customFormat="1" x14ac:dyDescent="0.2">
      <c r="A273" s="122"/>
      <c r="B273" s="123" t="s">
        <v>749</v>
      </c>
      <c r="C273" s="124">
        <f>C256+C261+C264+C267+C272</f>
        <v>839300</v>
      </c>
    </row>
    <row r="274" spans="1:3" s="16" customFormat="1" x14ac:dyDescent="0.2">
      <c r="A274" s="118"/>
      <c r="B274" s="248"/>
      <c r="C274" s="120"/>
    </row>
    <row r="275" spans="1:3" s="16" customFormat="1" x14ac:dyDescent="0.2">
      <c r="A275" s="25"/>
      <c r="B275" s="248"/>
      <c r="C275" s="120"/>
    </row>
    <row r="276" spans="1:3" s="16" customFormat="1" ht="19.5" x14ac:dyDescent="0.2">
      <c r="A276" s="23" t="s">
        <v>767</v>
      </c>
      <c r="B276" s="21"/>
      <c r="C276" s="120"/>
    </row>
    <row r="277" spans="1:3" s="16" customFormat="1" ht="19.5" x14ac:dyDescent="0.2">
      <c r="A277" s="23" t="s">
        <v>249</v>
      </c>
      <c r="B277" s="21"/>
      <c r="C277" s="120"/>
    </row>
    <row r="278" spans="1:3" s="16" customFormat="1" ht="19.5" x14ac:dyDescent="0.2">
      <c r="A278" s="23" t="s">
        <v>390</v>
      </c>
      <c r="B278" s="21"/>
      <c r="C278" s="120"/>
    </row>
    <row r="279" spans="1:3" s="16" customFormat="1" ht="19.5" x14ac:dyDescent="0.2">
      <c r="A279" s="23" t="s">
        <v>604</v>
      </c>
      <c r="B279" s="21"/>
      <c r="C279" s="120"/>
    </row>
    <row r="280" spans="1:3" s="16" customFormat="1" x14ac:dyDescent="0.2">
      <c r="A280" s="23"/>
      <c r="B280" s="18"/>
      <c r="C280" s="119"/>
    </row>
    <row r="281" spans="1:3" s="128" customFormat="1" ht="18.75" customHeight="1" x14ac:dyDescent="0.2">
      <c r="A281" s="9">
        <v>720000</v>
      </c>
      <c r="B281" s="3" t="s">
        <v>81</v>
      </c>
      <c r="C281" s="119">
        <f t="shared" ref="C281" si="52">+C284+C282</f>
        <v>165500</v>
      </c>
    </row>
    <row r="282" spans="1:3" s="22" customFormat="1" ht="18.75" customHeight="1" x14ac:dyDescent="0.2">
      <c r="A282" s="24">
        <v>721000</v>
      </c>
      <c r="B282" s="19" t="s">
        <v>75</v>
      </c>
      <c r="C282" s="121">
        <f t="shared" ref="C282" si="53">C283</f>
        <v>15000</v>
      </c>
    </row>
    <row r="283" spans="1:3" s="16" customFormat="1" ht="18.75" customHeight="1" x14ac:dyDescent="0.2">
      <c r="A283" s="15">
        <v>721200</v>
      </c>
      <c r="B283" s="6" t="s">
        <v>82</v>
      </c>
      <c r="C283" s="120">
        <v>15000</v>
      </c>
    </row>
    <row r="284" spans="1:3" s="22" customFormat="1" ht="19.5" x14ac:dyDescent="0.2">
      <c r="A284" s="24">
        <v>722000</v>
      </c>
      <c r="B284" s="19" t="s">
        <v>755</v>
      </c>
      <c r="C284" s="121">
        <f t="shared" ref="C284" si="54">SUM(C285:C285)</f>
        <v>150500</v>
      </c>
    </row>
    <row r="285" spans="1:3" s="16" customFormat="1" x14ac:dyDescent="0.2">
      <c r="A285" s="13">
        <v>722500</v>
      </c>
      <c r="B285" s="6" t="s">
        <v>86</v>
      </c>
      <c r="C285" s="120">
        <v>150500</v>
      </c>
    </row>
    <row r="286" spans="1:3" s="128" customFormat="1" x14ac:dyDescent="0.2">
      <c r="A286" s="25">
        <v>810000</v>
      </c>
      <c r="B286" s="248" t="s">
        <v>756</v>
      </c>
      <c r="C286" s="119">
        <f t="shared" ref="C286:C287" si="55">C287</f>
        <v>383700</v>
      </c>
    </row>
    <row r="287" spans="1:3" s="22" customFormat="1" ht="39" x14ac:dyDescent="0.2">
      <c r="A287" s="24">
        <v>816000</v>
      </c>
      <c r="B287" s="8" t="s">
        <v>205</v>
      </c>
      <c r="C287" s="121">
        <f t="shared" si="55"/>
        <v>383700</v>
      </c>
    </row>
    <row r="288" spans="1:3" s="16" customFormat="1" ht="18.75" customHeight="1" x14ac:dyDescent="0.2">
      <c r="A288" s="13">
        <v>816100</v>
      </c>
      <c r="B288" s="6" t="s">
        <v>205</v>
      </c>
      <c r="C288" s="120">
        <v>383700</v>
      </c>
    </row>
    <row r="289" spans="1:4" s="128" customFormat="1" x14ac:dyDescent="0.2">
      <c r="A289" s="25">
        <v>930000</v>
      </c>
      <c r="B289" s="130" t="s">
        <v>759</v>
      </c>
      <c r="C289" s="119">
        <f t="shared" ref="C289" si="56">C290</f>
        <v>275000</v>
      </c>
    </row>
    <row r="290" spans="1:4" s="22" customFormat="1" ht="19.5" x14ac:dyDescent="0.2">
      <c r="A290" s="7">
        <v>931000</v>
      </c>
      <c r="B290" s="12" t="s">
        <v>758</v>
      </c>
      <c r="C290" s="121">
        <f t="shared" ref="C290" si="57">C291+C292</f>
        <v>275000</v>
      </c>
    </row>
    <row r="291" spans="1:4" s="16" customFormat="1" x14ac:dyDescent="0.2">
      <c r="A291" s="14">
        <v>931100</v>
      </c>
      <c r="B291" s="6" t="s">
        <v>189</v>
      </c>
      <c r="C291" s="120">
        <v>75000</v>
      </c>
    </row>
    <row r="292" spans="1:4" s="16" customFormat="1" x14ac:dyDescent="0.2">
      <c r="A292" s="13">
        <v>931900</v>
      </c>
      <c r="B292" s="6" t="s">
        <v>123</v>
      </c>
      <c r="C292" s="120">
        <v>200000</v>
      </c>
    </row>
    <row r="293" spans="1:4" s="128" customFormat="1" ht="37.5" x14ac:dyDescent="0.2">
      <c r="A293" s="9" t="s">
        <v>1</v>
      </c>
      <c r="B293" s="3" t="s">
        <v>751</v>
      </c>
      <c r="C293" s="119">
        <v>10000</v>
      </c>
    </row>
    <row r="294" spans="1:4" s="16" customFormat="1" x14ac:dyDescent="0.2">
      <c r="A294" s="122"/>
      <c r="B294" s="123" t="s">
        <v>749</v>
      </c>
      <c r="C294" s="124">
        <f t="shared" ref="C294" si="58">+C281+C286+C289+C293</f>
        <v>834200</v>
      </c>
    </row>
    <row r="295" spans="1:4" s="16" customFormat="1" x14ac:dyDescent="0.2">
      <c r="A295" s="118"/>
      <c r="B295" s="248"/>
      <c r="C295" s="120"/>
      <c r="D295" s="134"/>
    </row>
    <row r="296" spans="1:4" s="16" customFormat="1" x14ac:dyDescent="0.2">
      <c r="A296" s="25"/>
      <c r="B296" s="248"/>
      <c r="C296" s="120"/>
    </row>
    <row r="297" spans="1:4" s="16" customFormat="1" ht="19.5" x14ac:dyDescent="0.2">
      <c r="A297" s="23" t="s">
        <v>768</v>
      </c>
      <c r="B297" s="21"/>
      <c r="C297" s="120"/>
    </row>
    <row r="298" spans="1:4" s="16" customFormat="1" ht="19.5" x14ac:dyDescent="0.2">
      <c r="A298" s="23" t="s">
        <v>249</v>
      </c>
      <c r="B298" s="21"/>
      <c r="C298" s="120"/>
    </row>
    <row r="299" spans="1:4" s="16" customFormat="1" ht="19.5" x14ac:dyDescent="0.2">
      <c r="A299" s="23" t="s">
        <v>391</v>
      </c>
      <c r="B299" s="21"/>
      <c r="C299" s="120"/>
    </row>
    <row r="300" spans="1:4" s="16" customFormat="1" ht="19.5" x14ac:dyDescent="0.2">
      <c r="A300" s="23" t="s">
        <v>604</v>
      </c>
      <c r="B300" s="21"/>
      <c r="C300" s="120"/>
    </row>
    <row r="301" spans="1:4" s="16" customFormat="1" x14ac:dyDescent="0.2">
      <c r="A301" s="23"/>
      <c r="B301" s="18"/>
      <c r="C301" s="119"/>
    </row>
    <row r="302" spans="1:4" s="128" customFormat="1" ht="18.75" customHeight="1" x14ac:dyDescent="0.2">
      <c r="A302" s="9">
        <v>720000</v>
      </c>
      <c r="B302" s="3" t="s">
        <v>81</v>
      </c>
      <c r="C302" s="119">
        <f>+C305+C303+C307</f>
        <v>281000</v>
      </c>
    </row>
    <row r="303" spans="1:4" s="22" customFormat="1" ht="18.75" customHeight="1" x14ac:dyDescent="0.2">
      <c r="A303" s="24">
        <v>721000</v>
      </c>
      <c r="B303" s="19" t="s">
        <v>75</v>
      </c>
      <c r="C303" s="121">
        <f t="shared" ref="C303" si="59">C304</f>
        <v>210000</v>
      </c>
    </row>
    <row r="304" spans="1:4" s="16" customFormat="1" ht="18.75" customHeight="1" x14ac:dyDescent="0.2">
      <c r="A304" s="15">
        <v>721200</v>
      </c>
      <c r="B304" s="6" t="s">
        <v>82</v>
      </c>
      <c r="C304" s="120">
        <v>210000</v>
      </c>
    </row>
    <row r="305" spans="1:3" s="22" customFormat="1" ht="19.5" x14ac:dyDescent="0.2">
      <c r="A305" s="24">
        <v>722000</v>
      </c>
      <c r="B305" s="19" t="s">
        <v>755</v>
      </c>
      <c r="C305" s="121">
        <f t="shared" ref="C305" si="60">SUM(C306:C306)</f>
        <v>61000</v>
      </c>
    </row>
    <row r="306" spans="1:3" s="16" customFormat="1" x14ac:dyDescent="0.2">
      <c r="A306" s="13">
        <v>722500</v>
      </c>
      <c r="B306" s="6" t="s">
        <v>86</v>
      </c>
      <c r="C306" s="120">
        <v>61000</v>
      </c>
    </row>
    <row r="307" spans="1:3" s="22" customFormat="1" ht="39" x14ac:dyDescent="0.2">
      <c r="A307" s="129">
        <v>728000</v>
      </c>
      <c r="B307" s="8" t="s">
        <v>101</v>
      </c>
      <c r="C307" s="121">
        <f>C308</f>
        <v>10000</v>
      </c>
    </row>
    <row r="308" spans="1:3" s="16" customFormat="1" ht="37.5" x14ac:dyDescent="0.2">
      <c r="A308" s="13">
        <v>728200</v>
      </c>
      <c r="B308" s="6" t="s">
        <v>131</v>
      </c>
      <c r="C308" s="120">
        <v>10000</v>
      </c>
    </row>
    <row r="309" spans="1:3" s="128" customFormat="1" x14ac:dyDescent="0.2">
      <c r="A309" s="25">
        <v>810000</v>
      </c>
      <c r="B309" s="248" t="s">
        <v>756</v>
      </c>
      <c r="C309" s="119">
        <f t="shared" ref="C309:C310" si="61">C310</f>
        <v>2000000</v>
      </c>
    </row>
    <row r="310" spans="1:3" s="22" customFormat="1" ht="39" x14ac:dyDescent="0.2">
      <c r="A310" s="24">
        <v>816000</v>
      </c>
      <c r="B310" s="8" t="s">
        <v>205</v>
      </c>
      <c r="C310" s="121">
        <f t="shared" si="61"/>
        <v>2000000</v>
      </c>
    </row>
    <row r="311" spans="1:3" s="16" customFormat="1" ht="18.75" customHeight="1" x14ac:dyDescent="0.2">
      <c r="A311" s="13">
        <v>816100</v>
      </c>
      <c r="B311" s="6" t="s">
        <v>205</v>
      </c>
      <c r="C311" s="120">
        <v>2000000</v>
      </c>
    </row>
    <row r="312" spans="1:3" s="128" customFormat="1" ht="37.5" x14ac:dyDescent="0.2">
      <c r="A312" s="25">
        <v>880000</v>
      </c>
      <c r="B312" s="11" t="s">
        <v>760</v>
      </c>
      <c r="C312" s="119">
        <f t="shared" ref="C312:C313" si="62">C313</f>
        <v>49000</v>
      </c>
    </row>
    <row r="313" spans="1:3" s="22" customFormat="1" ht="39" x14ac:dyDescent="0.2">
      <c r="A313" s="24">
        <v>881000</v>
      </c>
      <c r="B313" s="8" t="s">
        <v>145</v>
      </c>
      <c r="C313" s="121">
        <f t="shared" si="62"/>
        <v>49000</v>
      </c>
    </row>
    <row r="314" spans="1:3" s="16" customFormat="1" ht="37.5" x14ac:dyDescent="0.2">
      <c r="A314" s="13">
        <v>881200</v>
      </c>
      <c r="B314" s="6" t="s">
        <v>145</v>
      </c>
      <c r="C314" s="120">
        <v>49000</v>
      </c>
    </row>
    <row r="315" spans="1:3" s="128" customFormat="1" x14ac:dyDescent="0.2">
      <c r="A315" s="25">
        <v>930000</v>
      </c>
      <c r="B315" s="130" t="s">
        <v>759</v>
      </c>
      <c r="C315" s="119">
        <f t="shared" ref="C315" si="63">C316+C318</f>
        <v>394000</v>
      </c>
    </row>
    <row r="316" spans="1:3" s="22" customFormat="1" ht="19.5" x14ac:dyDescent="0.2">
      <c r="A316" s="7">
        <v>931000</v>
      </c>
      <c r="B316" s="12" t="s">
        <v>758</v>
      </c>
      <c r="C316" s="121">
        <f t="shared" ref="C316" si="64">C317</f>
        <v>386000</v>
      </c>
    </row>
    <row r="317" spans="1:3" s="16" customFormat="1" x14ac:dyDescent="0.2">
      <c r="A317" s="14">
        <v>931100</v>
      </c>
      <c r="B317" s="6" t="s">
        <v>189</v>
      </c>
      <c r="C317" s="120">
        <v>386000</v>
      </c>
    </row>
    <row r="318" spans="1:3" s="22" customFormat="1" ht="19.5" x14ac:dyDescent="0.2">
      <c r="A318" s="24">
        <v>938000</v>
      </c>
      <c r="B318" s="8" t="s">
        <v>124</v>
      </c>
      <c r="C318" s="121">
        <f t="shared" ref="C318" si="65">C319</f>
        <v>8000</v>
      </c>
    </row>
    <row r="319" spans="1:3" s="16" customFormat="1" ht="37.5" x14ac:dyDescent="0.2">
      <c r="A319" s="13">
        <v>938200</v>
      </c>
      <c r="B319" s="6" t="s">
        <v>193</v>
      </c>
      <c r="C319" s="120">
        <v>8000</v>
      </c>
    </row>
    <row r="320" spans="1:3" s="16" customFormat="1" x14ac:dyDescent="0.2">
      <c r="A320" s="122"/>
      <c r="B320" s="123" t="s">
        <v>749</v>
      </c>
      <c r="C320" s="124">
        <f>+C302+C309+C312+C315</f>
        <v>2724000</v>
      </c>
    </row>
    <row r="321" spans="1:3" s="16" customFormat="1" x14ac:dyDescent="0.2">
      <c r="A321" s="118"/>
      <c r="B321" s="248"/>
      <c r="C321" s="119"/>
    </row>
    <row r="322" spans="1:3" s="16" customFormat="1" x14ac:dyDescent="0.2">
      <c r="A322" s="25"/>
      <c r="B322" s="248"/>
      <c r="C322" s="120"/>
    </row>
    <row r="323" spans="1:3" s="16" customFormat="1" ht="19.5" x14ac:dyDescent="0.2">
      <c r="A323" s="23" t="s">
        <v>769</v>
      </c>
      <c r="B323" s="21"/>
      <c r="C323" s="120"/>
    </row>
    <row r="324" spans="1:3" s="16" customFormat="1" ht="19.5" x14ac:dyDescent="0.2">
      <c r="A324" s="23" t="s">
        <v>249</v>
      </c>
      <c r="B324" s="21"/>
      <c r="C324" s="120"/>
    </row>
    <row r="325" spans="1:3" s="16" customFormat="1" ht="19.5" x14ac:dyDescent="0.2">
      <c r="A325" s="23" t="s">
        <v>392</v>
      </c>
      <c r="B325" s="21"/>
      <c r="C325" s="120"/>
    </row>
    <row r="326" spans="1:3" s="16" customFormat="1" ht="19.5" x14ac:dyDescent="0.2">
      <c r="A326" s="23" t="s">
        <v>604</v>
      </c>
      <c r="B326" s="21"/>
      <c r="C326" s="120"/>
    </row>
    <row r="327" spans="1:3" s="16" customFormat="1" x14ac:dyDescent="0.2">
      <c r="A327" s="23"/>
      <c r="B327" s="18"/>
      <c r="C327" s="119"/>
    </row>
    <row r="328" spans="1:3" s="128" customFormat="1" ht="18.75" customHeight="1" x14ac:dyDescent="0.2">
      <c r="A328" s="9">
        <v>720000</v>
      </c>
      <c r="B328" s="3" t="s">
        <v>81</v>
      </c>
      <c r="C328" s="119">
        <f t="shared" ref="C328" si="66">+C329+C331+C333</f>
        <v>55000</v>
      </c>
    </row>
    <row r="329" spans="1:3" s="16" customFormat="1" ht="19.5" x14ac:dyDescent="0.2">
      <c r="A329" s="24">
        <v>722000</v>
      </c>
      <c r="B329" s="19" t="s">
        <v>755</v>
      </c>
      <c r="C329" s="121">
        <f t="shared" ref="C329" si="67">SUM(C330:C330)</f>
        <v>15000</v>
      </c>
    </row>
    <row r="330" spans="1:3" s="16" customFormat="1" x14ac:dyDescent="0.2">
      <c r="A330" s="13">
        <v>722500</v>
      </c>
      <c r="B330" s="6" t="s">
        <v>86</v>
      </c>
      <c r="C330" s="120">
        <v>15000</v>
      </c>
    </row>
    <row r="331" spans="1:3" s="22" customFormat="1" ht="39" x14ac:dyDescent="0.2">
      <c r="A331" s="24">
        <v>728000</v>
      </c>
      <c r="B331" s="19" t="s">
        <v>101</v>
      </c>
      <c r="C331" s="121">
        <f t="shared" ref="C331" si="68">C332</f>
        <v>35000</v>
      </c>
    </row>
    <row r="332" spans="1:3" s="16" customFormat="1" ht="37.5" x14ac:dyDescent="0.2">
      <c r="A332" s="13">
        <v>728200</v>
      </c>
      <c r="B332" s="6" t="s">
        <v>131</v>
      </c>
      <c r="C332" s="120">
        <f>20000+15000</f>
        <v>35000</v>
      </c>
    </row>
    <row r="333" spans="1:3" s="22" customFormat="1" ht="19.5" x14ac:dyDescent="0.2">
      <c r="A333" s="24">
        <v>729000</v>
      </c>
      <c r="B333" s="8" t="s">
        <v>77</v>
      </c>
      <c r="C333" s="121">
        <f t="shared" ref="C333" si="69">C334</f>
        <v>5000</v>
      </c>
    </row>
    <row r="334" spans="1:3" s="16" customFormat="1" x14ac:dyDescent="0.2">
      <c r="A334" s="13">
        <v>729100</v>
      </c>
      <c r="B334" s="6" t="s">
        <v>77</v>
      </c>
      <c r="C334" s="120">
        <v>5000</v>
      </c>
    </row>
    <row r="335" spans="1:3" s="128" customFormat="1" x14ac:dyDescent="0.2">
      <c r="A335" s="25">
        <v>810000</v>
      </c>
      <c r="B335" s="248" t="s">
        <v>756</v>
      </c>
      <c r="C335" s="119">
        <f t="shared" ref="C335:C336" si="70">C336</f>
        <v>200000</v>
      </c>
    </row>
    <row r="336" spans="1:3" s="22" customFormat="1" ht="39" x14ac:dyDescent="0.2">
      <c r="A336" s="24">
        <v>816000</v>
      </c>
      <c r="B336" s="8" t="s">
        <v>205</v>
      </c>
      <c r="C336" s="121">
        <f t="shared" si="70"/>
        <v>200000</v>
      </c>
    </row>
    <row r="337" spans="1:3" s="16" customFormat="1" ht="18.75" customHeight="1" x14ac:dyDescent="0.2">
      <c r="A337" s="13">
        <v>816100</v>
      </c>
      <c r="B337" s="6" t="s">
        <v>205</v>
      </c>
      <c r="C337" s="120">
        <v>200000</v>
      </c>
    </row>
    <row r="338" spans="1:3" s="128" customFormat="1" ht="37.5" x14ac:dyDescent="0.2">
      <c r="A338" s="25">
        <v>880000</v>
      </c>
      <c r="B338" s="11" t="s">
        <v>760</v>
      </c>
      <c r="C338" s="119">
        <f t="shared" ref="C338:C339" si="71">C339</f>
        <v>20000</v>
      </c>
    </row>
    <row r="339" spans="1:3" s="22" customFormat="1" ht="39" x14ac:dyDescent="0.2">
      <c r="A339" s="24">
        <v>881000</v>
      </c>
      <c r="B339" s="8" t="s">
        <v>145</v>
      </c>
      <c r="C339" s="121">
        <f t="shared" si="71"/>
        <v>20000</v>
      </c>
    </row>
    <row r="340" spans="1:3" s="16" customFormat="1" ht="37.5" x14ac:dyDescent="0.2">
      <c r="A340" s="13">
        <v>881200</v>
      </c>
      <c r="B340" s="6" t="s">
        <v>145</v>
      </c>
      <c r="C340" s="120">
        <v>20000</v>
      </c>
    </row>
    <row r="341" spans="1:3" s="128" customFormat="1" x14ac:dyDescent="0.2">
      <c r="A341" s="25">
        <v>930000</v>
      </c>
      <c r="B341" s="130" t="s">
        <v>759</v>
      </c>
      <c r="C341" s="119">
        <f t="shared" ref="C341" si="72">C342+C344</f>
        <v>65000</v>
      </c>
    </row>
    <row r="342" spans="1:3" s="22" customFormat="1" ht="19.5" x14ac:dyDescent="0.2">
      <c r="A342" s="7">
        <v>931000</v>
      </c>
      <c r="B342" s="12" t="s">
        <v>758</v>
      </c>
      <c r="C342" s="121">
        <f t="shared" ref="C342" si="73">C343</f>
        <v>60000</v>
      </c>
    </row>
    <row r="343" spans="1:3" s="16" customFormat="1" x14ac:dyDescent="0.2">
      <c r="A343" s="14">
        <v>931100</v>
      </c>
      <c r="B343" s="6" t="s">
        <v>189</v>
      </c>
      <c r="C343" s="120">
        <v>60000</v>
      </c>
    </row>
    <row r="344" spans="1:3" s="22" customFormat="1" ht="19.5" x14ac:dyDescent="0.2">
      <c r="A344" s="24">
        <v>938000</v>
      </c>
      <c r="B344" s="8" t="s">
        <v>124</v>
      </c>
      <c r="C344" s="121">
        <f t="shared" ref="C344" si="74">C345</f>
        <v>5000</v>
      </c>
    </row>
    <row r="345" spans="1:3" s="16" customFormat="1" ht="37.5" x14ac:dyDescent="0.2">
      <c r="A345" s="13">
        <v>938200</v>
      </c>
      <c r="B345" s="6" t="s">
        <v>193</v>
      </c>
      <c r="C345" s="120">
        <v>5000</v>
      </c>
    </row>
    <row r="346" spans="1:3" s="128" customFormat="1" ht="37.5" x14ac:dyDescent="0.2">
      <c r="A346" s="9" t="s">
        <v>1</v>
      </c>
      <c r="B346" s="3" t="s">
        <v>751</v>
      </c>
      <c r="C346" s="119">
        <v>30000</v>
      </c>
    </row>
    <row r="347" spans="1:3" s="16" customFormat="1" x14ac:dyDescent="0.2">
      <c r="A347" s="122"/>
      <c r="B347" s="123" t="s">
        <v>749</v>
      </c>
      <c r="C347" s="124">
        <f t="shared" ref="C347" si="75">+C328+C335+C338+C341+C346</f>
        <v>370000</v>
      </c>
    </row>
    <row r="348" spans="1:3" s="16" customFormat="1" x14ac:dyDescent="0.2">
      <c r="A348" s="118"/>
      <c r="B348" s="248"/>
      <c r="C348" s="119"/>
    </row>
    <row r="349" spans="1:3" s="16" customFormat="1" x14ac:dyDescent="0.2">
      <c r="A349" s="25"/>
      <c r="B349" s="248"/>
      <c r="C349" s="120"/>
    </row>
    <row r="350" spans="1:3" s="16" customFormat="1" ht="19.5" x14ac:dyDescent="0.2">
      <c r="A350" s="23" t="s">
        <v>625</v>
      </c>
      <c r="B350" s="21"/>
      <c r="C350" s="120"/>
    </row>
    <row r="351" spans="1:3" s="16" customFormat="1" ht="19.5" x14ac:dyDescent="0.2">
      <c r="A351" s="23" t="s">
        <v>249</v>
      </c>
      <c r="B351" s="21"/>
      <c r="C351" s="120"/>
    </row>
    <row r="352" spans="1:3" s="16" customFormat="1" ht="19.5" x14ac:dyDescent="0.2">
      <c r="A352" s="23" t="s">
        <v>393</v>
      </c>
      <c r="B352" s="21"/>
      <c r="C352" s="120"/>
    </row>
    <row r="353" spans="1:3" s="16" customFormat="1" ht="19.5" x14ac:dyDescent="0.2">
      <c r="A353" s="23" t="s">
        <v>532</v>
      </c>
      <c r="B353" s="21"/>
      <c r="C353" s="120"/>
    </row>
    <row r="354" spans="1:3" s="16" customFormat="1" x14ac:dyDescent="0.2">
      <c r="A354" s="23"/>
      <c r="B354" s="18"/>
      <c r="C354" s="119"/>
    </row>
    <row r="355" spans="1:3" s="128" customFormat="1" ht="18.75" customHeight="1" x14ac:dyDescent="0.2">
      <c r="A355" s="25">
        <v>930000</v>
      </c>
      <c r="B355" s="130" t="s">
        <v>759</v>
      </c>
      <c r="C355" s="119">
        <f t="shared" ref="C355" si="76">+C356</f>
        <v>3500000</v>
      </c>
    </row>
    <row r="356" spans="1:3" s="16" customFormat="1" ht="19.5" x14ac:dyDescent="0.2">
      <c r="A356" s="7">
        <v>931000</v>
      </c>
      <c r="B356" s="12" t="s">
        <v>758</v>
      </c>
      <c r="C356" s="121">
        <f t="shared" ref="C356" si="77">SUM(C357:C357)</f>
        <v>3500000</v>
      </c>
    </row>
    <row r="357" spans="1:3" s="16" customFormat="1" x14ac:dyDescent="0.2">
      <c r="A357" s="14">
        <v>931200</v>
      </c>
      <c r="B357" s="6" t="s">
        <v>190</v>
      </c>
      <c r="C357" s="120">
        <v>3500000</v>
      </c>
    </row>
    <row r="358" spans="1:3" s="16" customFormat="1" ht="37.5" x14ac:dyDescent="0.2">
      <c r="A358" s="9" t="s">
        <v>1</v>
      </c>
      <c r="B358" s="3" t="s">
        <v>751</v>
      </c>
      <c r="C358" s="119">
        <v>3500000</v>
      </c>
    </row>
    <row r="359" spans="1:3" s="16" customFormat="1" x14ac:dyDescent="0.2">
      <c r="A359" s="122"/>
      <c r="B359" s="123" t="s">
        <v>749</v>
      </c>
      <c r="C359" s="124">
        <f t="shared" ref="C359" si="78">+C355+C358</f>
        <v>7000000</v>
      </c>
    </row>
    <row r="360" spans="1:3" s="16" customFormat="1" x14ac:dyDescent="0.2">
      <c r="A360" s="118"/>
      <c r="B360" s="248"/>
      <c r="C360" s="119"/>
    </row>
    <row r="361" spans="1:3" s="16" customFormat="1" x14ac:dyDescent="0.2">
      <c r="A361" s="25"/>
      <c r="B361" s="248"/>
      <c r="C361" s="120"/>
    </row>
    <row r="362" spans="1:3" s="16" customFormat="1" ht="19.5" x14ac:dyDescent="0.2">
      <c r="A362" s="23" t="s">
        <v>626</v>
      </c>
      <c r="B362" s="21"/>
      <c r="C362" s="120"/>
    </row>
    <row r="363" spans="1:3" s="16" customFormat="1" ht="19.5" x14ac:dyDescent="0.2">
      <c r="A363" s="23" t="s">
        <v>249</v>
      </c>
      <c r="B363" s="21"/>
      <c r="C363" s="120"/>
    </row>
    <row r="364" spans="1:3" s="16" customFormat="1" ht="19.5" x14ac:dyDescent="0.2">
      <c r="A364" s="23" t="s">
        <v>394</v>
      </c>
      <c r="B364" s="21"/>
      <c r="C364" s="120"/>
    </row>
    <row r="365" spans="1:3" s="16" customFormat="1" ht="19.5" x14ac:dyDescent="0.2">
      <c r="A365" s="23" t="s">
        <v>532</v>
      </c>
      <c r="B365" s="21"/>
      <c r="C365" s="120"/>
    </row>
    <row r="366" spans="1:3" s="16" customFormat="1" x14ac:dyDescent="0.2">
      <c r="A366" s="23"/>
      <c r="B366" s="18"/>
      <c r="C366" s="119"/>
    </row>
    <row r="367" spans="1:3" s="128" customFormat="1" ht="18.75" customHeight="1" x14ac:dyDescent="0.2">
      <c r="A367" s="25">
        <v>930000</v>
      </c>
      <c r="B367" s="130" t="s">
        <v>759</v>
      </c>
      <c r="C367" s="119">
        <f t="shared" ref="C367" si="79">+C368</f>
        <v>200000</v>
      </c>
    </row>
    <row r="368" spans="1:3" s="16" customFormat="1" ht="19.5" x14ac:dyDescent="0.2">
      <c r="A368" s="7">
        <v>931000</v>
      </c>
      <c r="B368" s="12" t="s">
        <v>758</v>
      </c>
      <c r="C368" s="121">
        <f t="shared" ref="C368" si="80">SUM(C369:C369)</f>
        <v>200000</v>
      </c>
    </row>
    <row r="369" spans="1:3" s="16" customFormat="1" x14ac:dyDescent="0.2">
      <c r="A369" s="14">
        <v>931200</v>
      </c>
      <c r="B369" s="6" t="s">
        <v>190</v>
      </c>
      <c r="C369" s="120">
        <v>200000</v>
      </c>
    </row>
    <row r="370" spans="1:3" s="16" customFormat="1" ht="37.5" x14ac:dyDescent="0.2">
      <c r="A370" s="9" t="s">
        <v>1</v>
      </c>
      <c r="B370" s="3" t="s">
        <v>751</v>
      </c>
      <c r="C370" s="119">
        <v>128000</v>
      </c>
    </row>
    <row r="371" spans="1:3" s="16" customFormat="1" x14ac:dyDescent="0.2">
      <c r="A371" s="122"/>
      <c r="B371" s="123" t="s">
        <v>749</v>
      </c>
      <c r="C371" s="124">
        <f t="shared" ref="C371" si="81">+C367+C370</f>
        <v>328000</v>
      </c>
    </row>
    <row r="372" spans="1:3" s="16" customFormat="1" x14ac:dyDescent="0.2">
      <c r="A372" s="118"/>
      <c r="B372" s="248"/>
      <c r="C372" s="119"/>
    </row>
    <row r="373" spans="1:3" s="16" customFormat="1" x14ac:dyDescent="0.2">
      <c r="A373" s="118"/>
      <c r="B373" s="248"/>
      <c r="C373" s="119"/>
    </row>
    <row r="374" spans="1:3" s="16" customFormat="1" ht="19.5" x14ac:dyDescent="0.2">
      <c r="A374" s="23" t="s">
        <v>627</v>
      </c>
      <c r="B374" s="21"/>
      <c r="C374" s="120"/>
    </row>
    <row r="375" spans="1:3" s="16" customFormat="1" ht="19.5" x14ac:dyDescent="0.2">
      <c r="A375" s="23" t="s">
        <v>249</v>
      </c>
      <c r="B375" s="21"/>
      <c r="C375" s="120"/>
    </row>
    <row r="376" spans="1:3" s="16" customFormat="1" ht="19.5" x14ac:dyDescent="0.2">
      <c r="A376" s="23" t="s">
        <v>395</v>
      </c>
      <c r="B376" s="21"/>
      <c r="C376" s="120"/>
    </row>
    <row r="377" spans="1:3" s="16" customFormat="1" ht="19.5" x14ac:dyDescent="0.2">
      <c r="A377" s="23" t="s">
        <v>532</v>
      </c>
      <c r="B377" s="21"/>
      <c r="C377" s="120"/>
    </row>
    <row r="378" spans="1:3" s="16" customFormat="1" x14ac:dyDescent="0.2">
      <c r="A378" s="23"/>
      <c r="B378" s="18"/>
      <c r="C378" s="119"/>
    </row>
    <row r="379" spans="1:3" s="128" customFormat="1" ht="18.75" customHeight="1" x14ac:dyDescent="0.2">
      <c r="A379" s="25">
        <v>930000</v>
      </c>
      <c r="B379" s="130" t="s">
        <v>759</v>
      </c>
      <c r="C379" s="119">
        <f t="shared" ref="C379" si="82">+C380</f>
        <v>1000000</v>
      </c>
    </row>
    <row r="380" spans="1:3" s="16" customFormat="1" ht="19.5" x14ac:dyDescent="0.2">
      <c r="A380" s="7">
        <v>931000</v>
      </c>
      <c r="B380" s="12" t="s">
        <v>758</v>
      </c>
      <c r="C380" s="121">
        <f t="shared" ref="C380" si="83">SUM(C381:C381)</f>
        <v>1000000</v>
      </c>
    </row>
    <row r="381" spans="1:3" s="16" customFormat="1" x14ac:dyDescent="0.2">
      <c r="A381" s="14">
        <v>931200</v>
      </c>
      <c r="B381" s="6" t="s">
        <v>190</v>
      </c>
      <c r="C381" s="120">
        <v>1000000</v>
      </c>
    </row>
    <row r="382" spans="1:3" s="128" customFormat="1" ht="37.5" x14ac:dyDescent="0.2">
      <c r="A382" s="9" t="s">
        <v>1</v>
      </c>
      <c r="B382" s="3" t="s">
        <v>751</v>
      </c>
      <c r="C382" s="119">
        <v>500000</v>
      </c>
    </row>
    <row r="383" spans="1:3" s="16" customFormat="1" x14ac:dyDescent="0.2">
      <c r="A383" s="122"/>
      <c r="B383" s="123" t="s">
        <v>749</v>
      </c>
      <c r="C383" s="124">
        <f t="shared" ref="C383" si="84">+C379+C382</f>
        <v>1500000</v>
      </c>
    </row>
    <row r="384" spans="1:3" s="16" customFormat="1" x14ac:dyDescent="0.2">
      <c r="A384" s="118"/>
      <c r="B384" s="248"/>
      <c r="C384" s="119"/>
    </row>
    <row r="385" spans="1:3" s="16" customFormat="1" x14ac:dyDescent="0.2">
      <c r="A385" s="25"/>
      <c r="B385" s="248"/>
      <c r="C385" s="120"/>
    </row>
    <row r="386" spans="1:3" s="16" customFormat="1" ht="19.5" x14ac:dyDescent="0.2">
      <c r="A386" s="23" t="s">
        <v>628</v>
      </c>
      <c r="B386" s="21"/>
      <c r="C386" s="120"/>
    </row>
    <row r="387" spans="1:3" s="16" customFormat="1" ht="19.5" x14ac:dyDescent="0.2">
      <c r="A387" s="23" t="s">
        <v>249</v>
      </c>
      <c r="B387" s="21"/>
      <c r="C387" s="120"/>
    </row>
    <row r="388" spans="1:3" s="16" customFormat="1" ht="19.5" x14ac:dyDescent="0.2">
      <c r="A388" s="23" t="s">
        <v>396</v>
      </c>
      <c r="B388" s="21"/>
      <c r="C388" s="120"/>
    </row>
    <row r="389" spans="1:3" s="16" customFormat="1" ht="19.5" x14ac:dyDescent="0.2">
      <c r="A389" s="23" t="s">
        <v>532</v>
      </c>
      <c r="B389" s="21"/>
      <c r="C389" s="120"/>
    </row>
    <row r="390" spans="1:3" s="16" customFormat="1" x14ac:dyDescent="0.2">
      <c r="A390" s="23"/>
      <c r="B390" s="18"/>
      <c r="C390" s="119"/>
    </row>
    <row r="391" spans="1:3" s="128" customFormat="1" ht="18.75" customHeight="1" x14ac:dyDescent="0.2">
      <c r="A391" s="25">
        <v>930000</v>
      </c>
      <c r="B391" s="130" t="s">
        <v>759</v>
      </c>
      <c r="C391" s="119">
        <f t="shared" ref="C391" si="85">+C392</f>
        <v>2500000</v>
      </c>
    </row>
    <row r="392" spans="1:3" s="16" customFormat="1" ht="19.5" x14ac:dyDescent="0.2">
      <c r="A392" s="7">
        <v>931000</v>
      </c>
      <c r="B392" s="12" t="s">
        <v>758</v>
      </c>
      <c r="C392" s="121">
        <f t="shared" ref="C392" si="86">SUM(C393:C393)</f>
        <v>2500000</v>
      </c>
    </row>
    <row r="393" spans="1:3" s="16" customFormat="1" x14ac:dyDescent="0.2">
      <c r="A393" s="14">
        <v>931200</v>
      </c>
      <c r="B393" s="6" t="s">
        <v>190</v>
      </c>
      <c r="C393" s="120">
        <v>2500000</v>
      </c>
    </row>
    <row r="394" spans="1:3" s="128" customFormat="1" ht="37.5" x14ac:dyDescent="0.2">
      <c r="A394" s="9" t="s">
        <v>1</v>
      </c>
      <c r="B394" s="3" t="s">
        <v>751</v>
      </c>
      <c r="C394" s="119">
        <v>1000000</v>
      </c>
    </row>
    <row r="395" spans="1:3" s="16" customFormat="1" x14ac:dyDescent="0.2">
      <c r="A395" s="122"/>
      <c r="B395" s="123" t="s">
        <v>749</v>
      </c>
      <c r="C395" s="124">
        <f t="shared" ref="C395" si="87">+C391+C394</f>
        <v>3500000</v>
      </c>
    </row>
    <row r="396" spans="1:3" s="16" customFormat="1" x14ac:dyDescent="0.2">
      <c r="A396" s="118"/>
      <c r="B396" s="248"/>
      <c r="C396" s="119"/>
    </row>
    <row r="397" spans="1:3" s="16" customFormat="1" x14ac:dyDescent="0.2">
      <c r="A397" s="25"/>
      <c r="B397" s="248"/>
      <c r="C397" s="120"/>
    </row>
    <row r="398" spans="1:3" s="16" customFormat="1" ht="19.5" x14ac:dyDescent="0.2">
      <c r="A398" s="23" t="s">
        <v>629</v>
      </c>
      <c r="B398" s="21"/>
      <c r="C398" s="120"/>
    </row>
    <row r="399" spans="1:3" s="16" customFormat="1" ht="19.5" x14ac:dyDescent="0.2">
      <c r="A399" s="23" t="s">
        <v>249</v>
      </c>
      <c r="B399" s="21"/>
      <c r="C399" s="120"/>
    </row>
    <row r="400" spans="1:3" s="16" customFormat="1" ht="19.5" x14ac:dyDescent="0.2">
      <c r="A400" s="23" t="s">
        <v>397</v>
      </c>
      <c r="B400" s="21"/>
      <c r="C400" s="120"/>
    </row>
    <row r="401" spans="1:3" s="16" customFormat="1" ht="19.5" x14ac:dyDescent="0.2">
      <c r="A401" s="23" t="s">
        <v>532</v>
      </c>
      <c r="B401" s="21"/>
      <c r="C401" s="120"/>
    </row>
    <row r="402" spans="1:3" s="16" customFormat="1" x14ac:dyDescent="0.2">
      <c r="A402" s="23"/>
      <c r="B402" s="18"/>
      <c r="C402" s="119"/>
    </row>
    <row r="403" spans="1:3" s="128" customFormat="1" ht="18.75" customHeight="1" x14ac:dyDescent="0.2">
      <c r="A403" s="25">
        <v>930000</v>
      </c>
      <c r="B403" s="130" t="s">
        <v>759</v>
      </c>
      <c r="C403" s="119">
        <f t="shared" ref="C403" si="88">+C404</f>
        <v>3000000</v>
      </c>
    </row>
    <row r="404" spans="1:3" s="16" customFormat="1" ht="19.5" x14ac:dyDescent="0.2">
      <c r="A404" s="7">
        <v>931000</v>
      </c>
      <c r="B404" s="12" t="s">
        <v>758</v>
      </c>
      <c r="C404" s="121">
        <f t="shared" ref="C404" si="89">SUM(C405:C405)</f>
        <v>3000000</v>
      </c>
    </row>
    <row r="405" spans="1:3" s="16" customFormat="1" x14ac:dyDescent="0.2">
      <c r="A405" s="14">
        <v>931200</v>
      </c>
      <c r="B405" s="6" t="s">
        <v>190</v>
      </c>
      <c r="C405" s="120">
        <v>3000000</v>
      </c>
    </row>
    <row r="406" spans="1:3" s="128" customFormat="1" ht="37.5" x14ac:dyDescent="0.2">
      <c r="A406" s="9" t="s">
        <v>1</v>
      </c>
      <c r="B406" s="3" t="s">
        <v>751</v>
      </c>
      <c r="C406" s="119">
        <v>3000000</v>
      </c>
    </row>
    <row r="407" spans="1:3" s="16" customFormat="1" x14ac:dyDescent="0.2">
      <c r="A407" s="122"/>
      <c r="B407" s="123" t="s">
        <v>749</v>
      </c>
      <c r="C407" s="124">
        <f t="shared" ref="C407" si="90">+C403+C406</f>
        <v>6000000</v>
      </c>
    </row>
    <row r="408" spans="1:3" s="16" customFormat="1" x14ac:dyDescent="0.2">
      <c r="A408" s="118"/>
      <c r="B408" s="248"/>
      <c r="C408" s="119"/>
    </row>
    <row r="409" spans="1:3" s="16" customFormat="1" x14ac:dyDescent="0.2">
      <c r="A409" s="25"/>
      <c r="B409" s="248"/>
      <c r="C409" s="120"/>
    </row>
    <row r="410" spans="1:3" s="16" customFormat="1" ht="19.5" x14ac:dyDescent="0.2">
      <c r="A410" s="23" t="s">
        <v>630</v>
      </c>
      <c r="B410" s="21"/>
      <c r="C410" s="120"/>
    </row>
    <row r="411" spans="1:3" s="16" customFormat="1" ht="19.5" x14ac:dyDescent="0.2">
      <c r="A411" s="23" t="s">
        <v>249</v>
      </c>
      <c r="B411" s="21"/>
      <c r="C411" s="120"/>
    </row>
    <row r="412" spans="1:3" s="16" customFormat="1" ht="19.5" x14ac:dyDescent="0.2">
      <c r="A412" s="23" t="s">
        <v>398</v>
      </c>
      <c r="B412" s="21"/>
      <c r="C412" s="120"/>
    </row>
    <row r="413" spans="1:3" s="16" customFormat="1" ht="19.5" x14ac:dyDescent="0.2">
      <c r="A413" s="23" t="s">
        <v>532</v>
      </c>
      <c r="B413" s="21"/>
      <c r="C413" s="120"/>
    </row>
    <row r="414" spans="1:3" s="16" customFormat="1" x14ac:dyDescent="0.2">
      <c r="A414" s="23"/>
      <c r="B414" s="18"/>
      <c r="C414" s="119"/>
    </row>
    <row r="415" spans="1:3" s="128" customFormat="1" ht="18.75" customHeight="1" x14ac:dyDescent="0.2">
      <c r="A415" s="25">
        <v>930000</v>
      </c>
      <c r="B415" s="130" t="s">
        <v>759</v>
      </c>
      <c r="C415" s="119">
        <f>+C416</f>
        <v>1700000</v>
      </c>
    </row>
    <row r="416" spans="1:3" s="16" customFormat="1" ht="19.5" x14ac:dyDescent="0.2">
      <c r="A416" s="7">
        <v>931000</v>
      </c>
      <c r="B416" s="12" t="s">
        <v>758</v>
      </c>
      <c r="C416" s="121">
        <f>SUM(C417:C417)</f>
        <v>1700000</v>
      </c>
    </row>
    <row r="417" spans="1:3" s="16" customFormat="1" x14ac:dyDescent="0.2">
      <c r="A417" s="14">
        <v>931200</v>
      </c>
      <c r="B417" s="6" t="s">
        <v>190</v>
      </c>
      <c r="C417" s="120">
        <v>1700000</v>
      </c>
    </row>
    <row r="418" spans="1:3" s="128" customFormat="1" ht="37.5" x14ac:dyDescent="0.2">
      <c r="A418" s="9" t="s">
        <v>1</v>
      </c>
      <c r="B418" s="3" t="s">
        <v>751</v>
      </c>
      <c r="C418" s="119">
        <v>800000</v>
      </c>
    </row>
    <row r="419" spans="1:3" s="16" customFormat="1" x14ac:dyDescent="0.2">
      <c r="A419" s="122"/>
      <c r="B419" s="123" t="s">
        <v>749</v>
      </c>
      <c r="C419" s="124">
        <f>+C415+C418</f>
        <v>2500000</v>
      </c>
    </row>
    <row r="420" spans="1:3" s="16" customFormat="1" x14ac:dyDescent="0.2">
      <c r="A420" s="118"/>
      <c r="B420" s="248"/>
      <c r="C420" s="119"/>
    </row>
    <row r="421" spans="1:3" s="16" customFormat="1" x14ac:dyDescent="0.2">
      <c r="A421" s="25"/>
      <c r="B421" s="248"/>
      <c r="C421" s="120"/>
    </row>
    <row r="422" spans="1:3" s="16" customFormat="1" ht="19.5" x14ac:dyDescent="0.2">
      <c r="A422" s="23" t="s">
        <v>631</v>
      </c>
      <c r="B422" s="21"/>
      <c r="C422" s="120"/>
    </row>
    <row r="423" spans="1:3" s="16" customFormat="1" ht="19.5" x14ac:dyDescent="0.2">
      <c r="A423" s="23" t="s">
        <v>249</v>
      </c>
      <c r="B423" s="21"/>
      <c r="C423" s="120"/>
    </row>
    <row r="424" spans="1:3" s="16" customFormat="1" ht="19.5" x14ac:dyDescent="0.2">
      <c r="A424" s="23" t="s">
        <v>399</v>
      </c>
      <c r="B424" s="21"/>
      <c r="C424" s="120"/>
    </row>
    <row r="425" spans="1:3" s="16" customFormat="1" ht="19.5" x14ac:dyDescent="0.2">
      <c r="A425" s="23" t="s">
        <v>532</v>
      </c>
      <c r="B425" s="21"/>
      <c r="C425" s="120"/>
    </row>
    <row r="426" spans="1:3" s="16" customFormat="1" x14ac:dyDescent="0.2">
      <c r="A426" s="23"/>
      <c r="B426" s="18"/>
      <c r="C426" s="119"/>
    </row>
    <row r="427" spans="1:3" s="128" customFormat="1" ht="18.75" customHeight="1" x14ac:dyDescent="0.2">
      <c r="A427" s="25">
        <v>930000</v>
      </c>
      <c r="B427" s="130" t="s">
        <v>759</v>
      </c>
      <c r="C427" s="119">
        <f t="shared" ref="C427" si="91">+C428</f>
        <v>2000000</v>
      </c>
    </row>
    <row r="428" spans="1:3" s="16" customFormat="1" ht="19.5" x14ac:dyDescent="0.2">
      <c r="A428" s="7">
        <v>931000</v>
      </c>
      <c r="B428" s="12" t="s">
        <v>758</v>
      </c>
      <c r="C428" s="121">
        <f t="shared" ref="C428" si="92">SUM(C429:C429)</f>
        <v>2000000</v>
      </c>
    </row>
    <row r="429" spans="1:3" s="16" customFormat="1" x14ac:dyDescent="0.2">
      <c r="A429" s="14">
        <v>931200</v>
      </c>
      <c r="B429" s="6" t="s">
        <v>190</v>
      </c>
      <c r="C429" s="120">
        <v>2000000</v>
      </c>
    </row>
    <row r="430" spans="1:3" s="128" customFormat="1" ht="37.5" x14ac:dyDescent="0.2">
      <c r="A430" s="9" t="s">
        <v>1</v>
      </c>
      <c r="B430" s="3" t="s">
        <v>751</v>
      </c>
      <c r="C430" s="119">
        <v>1000000</v>
      </c>
    </row>
    <row r="431" spans="1:3" s="16" customFormat="1" x14ac:dyDescent="0.2">
      <c r="A431" s="122"/>
      <c r="B431" s="123" t="s">
        <v>749</v>
      </c>
      <c r="C431" s="124">
        <f t="shared" ref="C431" si="93">+C427+C430</f>
        <v>3000000</v>
      </c>
    </row>
    <row r="432" spans="1:3" s="16" customFormat="1" x14ac:dyDescent="0.2">
      <c r="A432" s="118"/>
      <c r="B432" s="248"/>
      <c r="C432" s="119"/>
    </row>
    <row r="433" spans="1:3" s="16" customFormat="1" x14ac:dyDescent="0.2">
      <c r="A433" s="25"/>
      <c r="B433" s="248"/>
      <c r="C433" s="120"/>
    </row>
    <row r="434" spans="1:3" s="16" customFormat="1" ht="19.5" x14ac:dyDescent="0.2">
      <c r="A434" s="23" t="s">
        <v>632</v>
      </c>
      <c r="B434" s="21"/>
      <c r="C434" s="120"/>
    </row>
    <row r="435" spans="1:3" s="16" customFormat="1" ht="19.5" x14ac:dyDescent="0.2">
      <c r="A435" s="23" t="s">
        <v>249</v>
      </c>
      <c r="B435" s="21"/>
      <c r="C435" s="120"/>
    </row>
    <row r="436" spans="1:3" s="16" customFormat="1" ht="19.5" x14ac:dyDescent="0.2">
      <c r="A436" s="23" t="s">
        <v>400</v>
      </c>
      <c r="B436" s="21"/>
      <c r="C436" s="120"/>
    </row>
    <row r="437" spans="1:3" s="16" customFormat="1" ht="19.5" x14ac:dyDescent="0.2">
      <c r="A437" s="23" t="s">
        <v>532</v>
      </c>
      <c r="B437" s="21"/>
      <c r="C437" s="120"/>
    </row>
    <row r="438" spans="1:3" s="16" customFormat="1" x14ac:dyDescent="0.2">
      <c r="A438" s="23"/>
      <c r="B438" s="18"/>
      <c r="C438" s="119"/>
    </row>
    <row r="439" spans="1:3" s="128" customFormat="1" ht="18.75" customHeight="1" x14ac:dyDescent="0.2">
      <c r="A439" s="25">
        <v>930000</v>
      </c>
      <c r="B439" s="130" t="s">
        <v>759</v>
      </c>
      <c r="C439" s="119">
        <f t="shared" ref="C439" si="94">+C440</f>
        <v>3500000</v>
      </c>
    </row>
    <row r="440" spans="1:3" s="16" customFormat="1" ht="19.5" x14ac:dyDescent="0.2">
      <c r="A440" s="7">
        <v>931000</v>
      </c>
      <c r="B440" s="12" t="s">
        <v>758</v>
      </c>
      <c r="C440" s="121">
        <f t="shared" ref="C440" si="95">SUM(C441:C441)</f>
        <v>3500000</v>
      </c>
    </row>
    <row r="441" spans="1:3" s="16" customFormat="1" x14ac:dyDescent="0.2">
      <c r="A441" s="14">
        <v>931200</v>
      </c>
      <c r="B441" s="6" t="s">
        <v>190</v>
      </c>
      <c r="C441" s="120">
        <v>3500000</v>
      </c>
    </row>
    <row r="442" spans="1:3" s="128" customFormat="1" ht="37.5" x14ac:dyDescent="0.2">
      <c r="A442" s="9" t="s">
        <v>1</v>
      </c>
      <c r="B442" s="3" t="s">
        <v>751</v>
      </c>
      <c r="C442" s="119">
        <v>4500000</v>
      </c>
    </row>
    <row r="443" spans="1:3" s="16" customFormat="1" x14ac:dyDescent="0.2">
      <c r="A443" s="122"/>
      <c r="B443" s="123" t="s">
        <v>749</v>
      </c>
      <c r="C443" s="124">
        <f t="shared" ref="C443" si="96">+C439+C442</f>
        <v>8000000</v>
      </c>
    </row>
    <row r="444" spans="1:3" s="16" customFormat="1" x14ac:dyDescent="0.2">
      <c r="A444" s="118"/>
      <c r="B444" s="248"/>
      <c r="C444" s="119"/>
    </row>
    <row r="445" spans="1:3" s="16" customFormat="1" x14ac:dyDescent="0.2">
      <c r="A445" s="25"/>
      <c r="B445" s="248"/>
      <c r="C445" s="120"/>
    </row>
    <row r="446" spans="1:3" s="16" customFormat="1" ht="19.5" x14ac:dyDescent="0.2">
      <c r="A446" s="23" t="s">
        <v>633</v>
      </c>
      <c r="B446" s="21"/>
      <c r="C446" s="120"/>
    </row>
    <row r="447" spans="1:3" s="16" customFormat="1" ht="19.5" x14ac:dyDescent="0.2">
      <c r="A447" s="23" t="s">
        <v>249</v>
      </c>
      <c r="B447" s="21"/>
      <c r="C447" s="120"/>
    </row>
    <row r="448" spans="1:3" s="16" customFormat="1" ht="19.5" x14ac:dyDescent="0.2">
      <c r="A448" s="23" t="s">
        <v>401</v>
      </c>
      <c r="B448" s="21"/>
      <c r="C448" s="120"/>
    </row>
    <row r="449" spans="1:3" s="16" customFormat="1" ht="19.5" x14ac:dyDescent="0.2">
      <c r="A449" s="23" t="s">
        <v>532</v>
      </c>
      <c r="B449" s="21"/>
      <c r="C449" s="120"/>
    </row>
    <row r="450" spans="1:3" s="16" customFormat="1" x14ac:dyDescent="0.2">
      <c r="A450" s="23"/>
      <c r="B450" s="18"/>
      <c r="C450" s="119"/>
    </row>
    <row r="451" spans="1:3" s="128" customFormat="1" ht="18.75" customHeight="1" x14ac:dyDescent="0.2">
      <c r="A451" s="25">
        <v>930000</v>
      </c>
      <c r="B451" s="130" t="s">
        <v>759</v>
      </c>
      <c r="C451" s="119">
        <f>+C452</f>
        <v>500000</v>
      </c>
    </row>
    <row r="452" spans="1:3" s="16" customFormat="1" ht="19.5" x14ac:dyDescent="0.2">
      <c r="A452" s="7">
        <v>931000</v>
      </c>
      <c r="B452" s="12" t="s">
        <v>758</v>
      </c>
      <c r="C452" s="121">
        <f>SUM(C453:C453)</f>
        <v>500000</v>
      </c>
    </row>
    <row r="453" spans="1:3" s="16" customFormat="1" x14ac:dyDescent="0.2">
      <c r="A453" s="14">
        <v>931200</v>
      </c>
      <c r="B453" s="6" t="s">
        <v>190</v>
      </c>
      <c r="C453" s="120">
        <v>500000</v>
      </c>
    </row>
    <row r="454" spans="1:3" s="128" customFormat="1" ht="37.5" x14ac:dyDescent="0.2">
      <c r="A454" s="9" t="s">
        <v>1</v>
      </c>
      <c r="B454" s="3" t="s">
        <v>751</v>
      </c>
      <c r="C454" s="119">
        <v>173200</v>
      </c>
    </row>
    <row r="455" spans="1:3" s="16" customFormat="1" x14ac:dyDescent="0.2">
      <c r="A455" s="122"/>
      <c r="B455" s="123" t="s">
        <v>749</v>
      </c>
      <c r="C455" s="124">
        <f>+C451+C454</f>
        <v>673200</v>
      </c>
    </row>
    <row r="456" spans="1:3" s="16" customFormat="1" x14ac:dyDescent="0.2">
      <c r="A456" s="118"/>
      <c r="B456" s="248"/>
      <c r="C456" s="119"/>
    </row>
    <row r="457" spans="1:3" s="16" customFormat="1" x14ac:dyDescent="0.2">
      <c r="A457" s="25"/>
      <c r="B457" s="248"/>
      <c r="C457" s="120"/>
    </row>
    <row r="458" spans="1:3" s="16" customFormat="1" ht="19.5" x14ac:dyDescent="0.2">
      <c r="A458" s="23" t="s">
        <v>634</v>
      </c>
      <c r="B458" s="21"/>
      <c r="C458" s="120"/>
    </row>
    <row r="459" spans="1:3" s="16" customFormat="1" ht="19.5" x14ac:dyDescent="0.2">
      <c r="A459" s="23" t="s">
        <v>249</v>
      </c>
      <c r="B459" s="21"/>
      <c r="C459" s="120"/>
    </row>
    <row r="460" spans="1:3" s="16" customFormat="1" ht="19.5" x14ac:dyDescent="0.2">
      <c r="A460" s="23" t="s">
        <v>402</v>
      </c>
      <c r="B460" s="21"/>
      <c r="C460" s="120"/>
    </row>
    <row r="461" spans="1:3" s="16" customFormat="1" ht="19.5" x14ac:dyDescent="0.2">
      <c r="A461" s="23" t="s">
        <v>532</v>
      </c>
      <c r="B461" s="21"/>
      <c r="C461" s="120"/>
    </row>
    <row r="462" spans="1:3" s="16" customFormat="1" x14ac:dyDescent="0.2">
      <c r="A462" s="23"/>
      <c r="B462" s="18"/>
      <c r="C462" s="119"/>
    </row>
    <row r="463" spans="1:3" s="128" customFormat="1" ht="18.75" customHeight="1" x14ac:dyDescent="0.2">
      <c r="A463" s="25">
        <v>930000</v>
      </c>
      <c r="B463" s="130" t="s">
        <v>759</v>
      </c>
      <c r="C463" s="119">
        <f t="shared" ref="C463" si="97">+C464</f>
        <v>600000</v>
      </c>
    </row>
    <row r="464" spans="1:3" s="16" customFormat="1" ht="19.5" x14ac:dyDescent="0.2">
      <c r="A464" s="7">
        <v>931000</v>
      </c>
      <c r="B464" s="12" t="s">
        <v>758</v>
      </c>
      <c r="C464" s="121">
        <f t="shared" ref="C464" si="98">SUM(C465:C465)</f>
        <v>600000</v>
      </c>
    </row>
    <row r="465" spans="1:3" s="16" customFormat="1" x14ac:dyDescent="0.2">
      <c r="A465" s="14">
        <v>931200</v>
      </c>
      <c r="B465" s="6" t="s">
        <v>190</v>
      </c>
      <c r="C465" s="120">
        <v>600000</v>
      </c>
    </row>
    <row r="466" spans="1:3" s="16" customFormat="1" ht="37.5" x14ac:dyDescent="0.2">
      <c r="A466" s="9" t="s">
        <v>1</v>
      </c>
      <c r="B466" s="3" t="s">
        <v>751</v>
      </c>
      <c r="C466" s="119">
        <v>600000</v>
      </c>
    </row>
    <row r="467" spans="1:3" s="16" customFormat="1" x14ac:dyDescent="0.2">
      <c r="A467" s="122"/>
      <c r="B467" s="123" t="s">
        <v>749</v>
      </c>
      <c r="C467" s="124">
        <f t="shared" ref="C467" si="99">+C463+C466</f>
        <v>1200000</v>
      </c>
    </row>
    <row r="468" spans="1:3" s="16" customFormat="1" x14ac:dyDescent="0.2">
      <c r="A468" s="118"/>
      <c r="B468" s="248"/>
      <c r="C468" s="119"/>
    </row>
    <row r="469" spans="1:3" s="16" customFormat="1" x14ac:dyDescent="0.2">
      <c r="A469" s="25"/>
      <c r="B469" s="248"/>
      <c r="C469" s="120"/>
    </row>
    <row r="470" spans="1:3" s="16" customFormat="1" ht="19.5" x14ac:dyDescent="0.2">
      <c r="A470" s="23" t="s">
        <v>635</v>
      </c>
      <c r="B470" s="21"/>
      <c r="C470" s="120"/>
    </row>
    <row r="471" spans="1:3" s="16" customFormat="1" ht="19.5" x14ac:dyDescent="0.2">
      <c r="A471" s="23" t="s">
        <v>249</v>
      </c>
      <c r="B471" s="21"/>
      <c r="C471" s="120"/>
    </row>
    <row r="472" spans="1:3" s="16" customFormat="1" ht="19.5" x14ac:dyDescent="0.2">
      <c r="A472" s="23" t="s">
        <v>403</v>
      </c>
      <c r="B472" s="21"/>
      <c r="C472" s="120"/>
    </row>
    <row r="473" spans="1:3" s="16" customFormat="1" ht="19.5" x14ac:dyDescent="0.2">
      <c r="A473" s="23" t="s">
        <v>532</v>
      </c>
      <c r="B473" s="21"/>
      <c r="C473" s="120"/>
    </row>
    <row r="474" spans="1:3" s="16" customFormat="1" x14ac:dyDescent="0.2">
      <c r="A474" s="23"/>
      <c r="B474" s="18"/>
      <c r="C474" s="119"/>
    </row>
    <row r="475" spans="1:3" s="128" customFormat="1" ht="18.75" customHeight="1" x14ac:dyDescent="0.2">
      <c r="A475" s="25">
        <v>930000</v>
      </c>
      <c r="B475" s="130" t="s">
        <v>759</v>
      </c>
      <c r="C475" s="119">
        <f>C476</f>
        <v>68000</v>
      </c>
    </row>
    <row r="476" spans="1:3" s="16" customFormat="1" ht="19.5" x14ac:dyDescent="0.2">
      <c r="A476" s="7">
        <v>931000</v>
      </c>
      <c r="B476" s="12" t="s">
        <v>758</v>
      </c>
      <c r="C476" s="121">
        <f>C477</f>
        <v>68000</v>
      </c>
    </row>
    <row r="477" spans="1:3" s="16" customFormat="1" x14ac:dyDescent="0.2">
      <c r="A477" s="14">
        <v>931200</v>
      </c>
      <c r="B477" s="6" t="s">
        <v>190</v>
      </c>
      <c r="C477" s="120">
        <v>68000</v>
      </c>
    </row>
    <row r="478" spans="1:3" s="128" customFormat="1" ht="37.5" x14ac:dyDescent="0.2">
      <c r="A478" s="9" t="s">
        <v>1</v>
      </c>
      <c r="B478" s="3" t="s">
        <v>751</v>
      </c>
      <c r="C478" s="119">
        <v>83000</v>
      </c>
    </row>
    <row r="479" spans="1:3" s="16" customFormat="1" x14ac:dyDescent="0.2">
      <c r="A479" s="122"/>
      <c r="B479" s="123" t="s">
        <v>749</v>
      </c>
      <c r="C479" s="124">
        <f t="shared" ref="C479" si="100">+C475+C478</f>
        <v>151000</v>
      </c>
    </row>
    <row r="480" spans="1:3" s="16" customFormat="1" x14ac:dyDescent="0.2">
      <c r="A480" s="118"/>
      <c r="B480" s="248"/>
      <c r="C480" s="119"/>
    </row>
    <row r="481" spans="1:3" s="16" customFormat="1" x14ac:dyDescent="0.2">
      <c r="A481" s="25"/>
      <c r="B481" s="248"/>
      <c r="C481" s="120"/>
    </row>
    <row r="482" spans="1:3" s="16" customFormat="1" ht="19.5" x14ac:dyDescent="0.2">
      <c r="A482" s="23" t="s">
        <v>636</v>
      </c>
      <c r="B482" s="21"/>
      <c r="C482" s="120"/>
    </row>
    <row r="483" spans="1:3" s="16" customFormat="1" ht="19.5" x14ac:dyDescent="0.2">
      <c r="A483" s="23" t="s">
        <v>249</v>
      </c>
      <c r="B483" s="21"/>
      <c r="C483" s="120"/>
    </row>
    <row r="484" spans="1:3" s="16" customFormat="1" ht="19.5" x14ac:dyDescent="0.2">
      <c r="A484" s="23" t="s">
        <v>404</v>
      </c>
      <c r="B484" s="21"/>
      <c r="C484" s="120"/>
    </row>
    <row r="485" spans="1:3" s="16" customFormat="1" ht="19.5" x14ac:dyDescent="0.2">
      <c r="A485" s="23" t="s">
        <v>532</v>
      </c>
      <c r="B485" s="21"/>
      <c r="C485" s="120"/>
    </row>
    <row r="486" spans="1:3" s="16" customFormat="1" x14ac:dyDescent="0.2">
      <c r="A486" s="23"/>
      <c r="B486" s="18"/>
      <c r="C486" s="119"/>
    </row>
    <row r="487" spans="1:3" s="128" customFormat="1" ht="18.75" customHeight="1" x14ac:dyDescent="0.2">
      <c r="A487" s="25">
        <v>930000</v>
      </c>
      <c r="B487" s="130" t="s">
        <v>759</v>
      </c>
      <c r="C487" s="119">
        <f t="shared" ref="C487" si="101">+C488</f>
        <v>1000000</v>
      </c>
    </row>
    <row r="488" spans="1:3" s="16" customFormat="1" ht="19.5" x14ac:dyDescent="0.2">
      <c r="A488" s="7">
        <v>931000</v>
      </c>
      <c r="B488" s="12" t="s">
        <v>758</v>
      </c>
      <c r="C488" s="121">
        <f t="shared" ref="C488" si="102">SUM(C489:C489)</f>
        <v>1000000</v>
      </c>
    </row>
    <row r="489" spans="1:3" s="16" customFormat="1" x14ac:dyDescent="0.2">
      <c r="A489" s="14">
        <v>931200</v>
      </c>
      <c r="B489" s="6" t="s">
        <v>190</v>
      </c>
      <c r="C489" s="120">
        <v>1000000</v>
      </c>
    </row>
    <row r="490" spans="1:3" s="16" customFormat="1" ht="37.5" x14ac:dyDescent="0.2">
      <c r="A490" s="9" t="s">
        <v>1</v>
      </c>
      <c r="B490" s="3" t="s">
        <v>751</v>
      </c>
      <c r="C490" s="119">
        <v>1000000</v>
      </c>
    </row>
    <row r="491" spans="1:3" s="16" customFormat="1" x14ac:dyDescent="0.2">
      <c r="A491" s="122"/>
      <c r="B491" s="123" t="s">
        <v>749</v>
      </c>
      <c r="C491" s="124">
        <f t="shared" ref="C491" si="103">+C487+C490</f>
        <v>2000000</v>
      </c>
    </row>
    <row r="492" spans="1:3" s="16" customFormat="1" x14ac:dyDescent="0.2">
      <c r="A492" s="118"/>
      <c r="B492" s="248"/>
      <c r="C492" s="119"/>
    </row>
    <row r="493" spans="1:3" s="16" customFormat="1" x14ac:dyDescent="0.2">
      <c r="A493" s="25"/>
      <c r="B493" s="248"/>
      <c r="C493" s="120"/>
    </row>
    <row r="494" spans="1:3" s="16" customFormat="1" ht="19.5" x14ac:dyDescent="0.2">
      <c r="A494" s="23" t="s">
        <v>637</v>
      </c>
      <c r="B494" s="21"/>
      <c r="C494" s="120"/>
    </row>
    <row r="495" spans="1:3" s="16" customFormat="1" ht="19.5" x14ac:dyDescent="0.2">
      <c r="A495" s="23" t="s">
        <v>249</v>
      </c>
      <c r="B495" s="21"/>
      <c r="C495" s="120"/>
    </row>
    <row r="496" spans="1:3" s="16" customFormat="1" ht="19.5" x14ac:dyDescent="0.2">
      <c r="A496" s="23" t="s">
        <v>405</v>
      </c>
      <c r="B496" s="21"/>
      <c r="C496" s="120"/>
    </row>
    <row r="497" spans="1:3" s="16" customFormat="1" ht="19.5" x14ac:dyDescent="0.2">
      <c r="A497" s="23" t="s">
        <v>532</v>
      </c>
      <c r="B497" s="21"/>
      <c r="C497" s="120"/>
    </row>
    <row r="498" spans="1:3" s="16" customFormat="1" x14ac:dyDescent="0.2">
      <c r="A498" s="23"/>
      <c r="B498" s="18"/>
      <c r="C498" s="119"/>
    </row>
    <row r="499" spans="1:3" s="128" customFormat="1" ht="18.75" customHeight="1" x14ac:dyDescent="0.2">
      <c r="A499" s="25">
        <v>930000</v>
      </c>
      <c r="B499" s="130" t="s">
        <v>759</v>
      </c>
      <c r="C499" s="119">
        <f>+C500</f>
        <v>200000</v>
      </c>
    </row>
    <row r="500" spans="1:3" s="16" customFormat="1" ht="19.5" x14ac:dyDescent="0.2">
      <c r="A500" s="7">
        <v>931000</v>
      </c>
      <c r="B500" s="12" t="s">
        <v>758</v>
      </c>
      <c r="C500" s="121">
        <f t="shared" ref="C500" si="104">SUM(C501:C501)</f>
        <v>200000</v>
      </c>
    </row>
    <row r="501" spans="1:3" s="16" customFormat="1" x14ac:dyDescent="0.2">
      <c r="A501" s="14">
        <v>931200</v>
      </c>
      <c r="B501" s="6" t="s">
        <v>190</v>
      </c>
      <c r="C501" s="120">
        <v>200000</v>
      </c>
    </row>
    <row r="502" spans="1:3" s="128" customFormat="1" ht="37.5" x14ac:dyDescent="0.2">
      <c r="A502" s="9" t="s">
        <v>1</v>
      </c>
      <c r="B502" s="3" t="s">
        <v>751</v>
      </c>
      <c r="C502" s="119">
        <v>100000</v>
      </c>
    </row>
    <row r="503" spans="1:3" s="16" customFormat="1" x14ac:dyDescent="0.2">
      <c r="A503" s="122"/>
      <c r="B503" s="123" t="s">
        <v>749</v>
      </c>
      <c r="C503" s="124">
        <f t="shared" ref="C503" si="105">+C499+C502</f>
        <v>300000</v>
      </c>
    </row>
    <row r="504" spans="1:3" s="16" customFormat="1" x14ac:dyDescent="0.2">
      <c r="A504" s="118"/>
      <c r="B504" s="248"/>
      <c r="C504" s="119"/>
    </row>
    <row r="505" spans="1:3" s="16" customFormat="1" x14ac:dyDescent="0.2">
      <c r="A505" s="25"/>
      <c r="B505" s="248"/>
      <c r="C505" s="120"/>
    </row>
    <row r="506" spans="1:3" s="16" customFormat="1" ht="19.5" x14ac:dyDescent="0.2">
      <c r="A506" s="23" t="s">
        <v>638</v>
      </c>
      <c r="B506" s="21"/>
      <c r="C506" s="120"/>
    </row>
    <row r="507" spans="1:3" s="16" customFormat="1" ht="19.5" x14ac:dyDescent="0.2">
      <c r="A507" s="23" t="s">
        <v>249</v>
      </c>
      <c r="B507" s="21"/>
      <c r="C507" s="120"/>
    </row>
    <row r="508" spans="1:3" s="16" customFormat="1" ht="19.5" x14ac:dyDescent="0.2">
      <c r="A508" s="23" t="s">
        <v>406</v>
      </c>
      <c r="B508" s="21"/>
      <c r="C508" s="120"/>
    </row>
    <row r="509" spans="1:3" s="16" customFormat="1" ht="19.5" x14ac:dyDescent="0.2">
      <c r="A509" s="23" t="s">
        <v>532</v>
      </c>
      <c r="B509" s="21"/>
      <c r="C509" s="120"/>
    </row>
    <row r="510" spans="1:3" s="16" customFormat="1" x14ac:dyDescent="0.2">
      <c r="A510" s="23"/>
      <c r="B510" s="18"/>
      <c r="C510" s="119"/>
    </row>
    <row r="511" spans="1:3" s="128" customFormat="1" ht="18.75" customHeight="1" x14ac:dyDescent="0.2">
      <c r="A511" s="25">
        <v>930000</v>
      </c>
      <c r="B511" s="130" t="s">
        <v>759</v>
      </c>
      <c r="C511" s="119">
        <f t="shared" ref="C511" si="106">+C512</f>
        <v>300000</v>
      </c>
    </row>
    <row r="512" spans="1:3" s="16" customFormat="1" ht="19.5" x14ac:dyDescent="0.2">
      <c r="A512" s="7">
        <v>931000</v>
      </c>
      <c r="B512" s="12" t="s">
        <v>758</v>
      </c>
      <c r="C512" s="121">
        <f t="shared" ref="C512" si="107">SUM(C513:C513)</f>
        <v>300000</v>
      </c>
    </row>
    <row r="513" spans="1:3" s="16" customFormat="1" x14ac:dyDescent="0.2">
      <c r="A513" s="14">
        <v>931200</v>
      </c>
      <c r="B513" s="6" t="s">
        <v>190</v>
      </c>
      <c r="C513" s="120">
        <v>300000</v>
      </c>
    </row>
    <row r="514" spans="1:3" s="128" customFormat="1" ht="37.5" x14ac:dyDescent="0.2">
      <c r="A514" s="9" t="s">
        <v>1</v>
      </c>
      <c r="B514" s="3" t="s">
        <v>751</v>
      </c>
      <c r="C514" s="119">
        <v>129800</v>
      </c>
    </row>
    <row r="515" spans="1:3" s="16" customFormat="1" x14ac:dyDescent="0.2">
      <c r="A515" s="122"/>
      <c r="B515" s="123" t="s">
        <v>749</v>
      </c>
      <c r="C515" s="124">
        <f t="shared" ref="C515" si="108">+C511+C514</f>
        <v>429800</v>
      </c>
    </row>
    <row r="516" spans="1:3" s="16" customFormat="1" x14ac:dyDescent="0.2">
      <c r="A516" s="118"/>
      <c r="B516" s="248"/>
      <c r="C516" s="119"/>
    </row>
    <row r="517" spans="1:3" s="16" customFormat="1" x14ac:dyDescent="0.2">
      <c r="A517" s="25"/>
      <c r="B517" s="248"/>
      <c r="C517" s="120"/>
    </row>
    <row r="518" spans="1:3" s="16" customFormat="1" ht="19.5" x14ac:dyDescent="0.2">
      <c r="A518" s="23" t="s">
        <v>639</v>
      </c>
      <c r="B518" s="21"/>
      <c r="C518" s="120"/>
    </row>
    <row r="519" spans="1:3" s="16" customFormat="1" ht="19.5" x14ac:dyDescent="0.2">
      <c r="A519" s="23" t="s">
        <v>249</v>
      </c>
      <c r="B519" s="21"/>
      <c r="C519" s="120"/>
    </row>
    <row r="520" spans="1:3" s="16" customFormat="1" ht="19.5" x14ac:dyDescent="0.2">
      <c r="A520" s="23" t="s">
        <v>407</v>
      </c>
      <c r="B520" s="21"/>
      <c r="C520" s="120"/>
    </row>
    <row r="521" spans="1:3" s="16" customFormat="1" ht="19.5" x14ac:dyDescent="0.2">
      <c r="A521" s="23" t="s">
        <v>532</v>
      </c>
      <c r="B521" s="21"/>
      <c r="C521" s="120"/>
    </row>
    <row r="522" spans="1:3" s="16" customFormat="1" x14ac:dyDescent="0.2">
      <c r="A522" s="23"/>
      <c r="B522" s="18"/>
      <c r="C522" s="119"/>
    </row>
    <row r="523" spans="1:3" s="128" customFormat="1" ht="18.75" customHeight="1" x14ac:dyDescent="0.2">
      <c r="A523" s="25">
        <v>930000</v>
      </c>
      <c r="B523" s="130" t="s">
        <v>759</v>
      </c>
      <c r="C523" s="119">
        <f>+C524</f>
        <v>500000</v>
      </c>
    </row>
    <row r="524" spans="1:3" s="16" customFormat="1" ht="19.5" x14ac:dyDescent="0.2">
      <c r="A524" s="7">
        <v>931000</v>
      </c>
      <c r="B524" s="12" t="s">
        <v>758</v>
      </c>
      <c r="C524" s="121">
        <f t="shared" ref="C524" si="109">SUM(C525:C525)</f>
        <v>500000</v>
      </c>
    </row>
    <row r="525" spans="1:3" s="16" customFormat="1" x14ac:dyDescent="0.2">
      <c r="A525" s="14">
        <v>931200</v>
      </c>
      <c r="B525" s="6" t="s">
        <v>190</v>
      </c>
      <c r="C525" s="120">
        <v>500000</v>
      </c>
    </row>
    <row r="526" spans="1:3" s="16" customFormat="1" ht="37.5" x14ac:dyDescent="0.2">
      <c r="A526" s="9" t="s">
        <v>1</v>
      </c>
      <c r="B526" s="3" t="s">
        <v>751</v>
      </c>
      <c r="C526" s="119">
        <v>500000</v>
      </c>
    </row>
    <row r="527" spans="1:3" s="16" customFormat="1" x14ac:dyDescent="0.2">
      <c r="A527" s="122"/>
      <c r="B527" s="123" t="s">
        <v>749</v>
      </c>
      <c r="C527" s="124">
        <f t="shared" ref="C527" si="110">+C523+C526</f>
        <v>1000000</v>
      </c>
    </row>
    <row r="528" spans="1:3" s="16" customFormat="1" x14ac:dyDescent="0.2">
      <c r="A528" s="118"/>
      <c r="B528" s="248"/>
      <c r="C528" s="119"/>
    </row>
    <row r="529" spans="1:3" s="16" customFormat="1" x14ac:dyDescent="0.2">
      <c r="A529" s="25"/>
      <c r="B529" s="248"/>
      <c r="C529" s="120"/>
    </row>
    <row r="530" spans="1:3" s="16" customFormat="1" ht="19.5" x14ac:dyDescent="0.2">
      <c r="A530" s="23" t="s">
        <v>640</v>
      </c>
      <c r="B530" s="21"/>
      <c r="C530" s="120"/>
    </row>
    <row r="531" spans="1:3" s="16" customFormat="1" ht="19.5" x14ac:dyDescent="0.2">
      <c r="A531" s="23" t="s">
        <v>249</v>
      </c>
      <c r="B531" s="21"/>
      <c r="C531" s="120"/>
    </row>
    <row r="532" spans="1:3" s="16" customFormat="1" ht="19.5" x14ac:dyDescent="0.2">
      <c r="A532" s="23" t="s">
        <v>408</v>
      </c>
      <c r="B532" s="21"/>
      <c r="C532" s="120"/>
    </row>
    <row r="533" spans="1:3" s="16" customFormat="1" ht="19.5" x14ac:dyDescent="0.2">
      <c r="A533" s="23" t="s">
        <v>532</v>
      </c>
      <c r="B533" s="21"/>
      <c r="C533" s="120"/>
    </row>
    <row r="534" spans="1:3" s="16" customFormat="1" x14ac:dyDescent="0.2">
      <c r="A534" s="23"/>
      <c r="B534" s="18"/>
      <c r="C534" s="119"/>
    </row>
    <row r="535" spans="1:3" s="128" customFormat="1" ht="18.75" customHeight="1" x14ac:dyDescent="0.2">
      <c r="A535" s="25">
        <v>930000</v>
      </c>
      <c r="B535" s="130" t="s">
        <v>759</v>
      </c>
      <c r="C535" s="119">
        <f>+C536</f>
        <v>800000</v>
      </c>
    </row>
    <row r="536" spans="1:3" s="16" customFormat="1" ht="19.5" x14ac:dyDescent="0.2">
      <c r="A536" s="7">
        <v>931000</v>
      </c>
      <c r="B536" s="12" t="s">
        <v>758</v>
      </c>
      <c r="C536" s="121">
        <f>SUM(C537:C537)</f>
        <v>800000</v>
      </c>
    </row>
    <row r="537" spans="1:3" s="16" customFormat="1" x14ac:dyDescent="0.2">
      <c r="A537" s="14">
        <v>931200</v>
      </c>
      <c r="B537" s="6" t="s">
        <v>190</v>
      </c>
      <c r="C537" s="120">
        <v>800000</v>
      </c>
    </row>
    <row r="538" spans="1:3" s="16" customFormat="1" ht="37.5" x14ac:dyDescent="0.2">
      <c r="A538" s="9" t="s">
        <v>1</v>
      </c>
      <c r="B538" s="3" t="s">
        <v>751</v>
      </c>
      <c r="C538" s="119">
        <v>900000</v>
      </c>
    </row>
    <row r="539" spans="1:3" s="16" customFormat="1" x14ac:dyDescent="0.2">
      <c r="A539" s="122"/>
      <c r="B539" s="123" t="s">
        <v>749</v>
      </c>
      <c r="C539" s="124">
        <f>+C535+C538</f>
        <v>1700000</v>
      </c>
    </row>
    <row r="540" spans="1:3" s="16" customFormat="1" x14ac:dyDescent="0.2">
      <c r="A540" s="118"/>
      <c r="B540" s="248"/>
      <c r="C540" s="119"/>
    </row>
    <row r="541" spans="1:3" s="16" customFormat="1" x14ac:dyDescent="0.2">
      <c r="A541" s="25"/>
      <c r="B541" s="248"/>
      <c r="C541" s="120"/>
    </row>
    <row r="542" spans="1:3" s="16" customFormat="1" ht="19.5" x14ac:dyDescent="0.2">
      <c r="A542" s="23" t="s">
        <v>641</v>
      </c>
      <c r="B542" s="21"/>
      <c r="C542" s="120"/>
    </row>
    <row r="543" spans="1:3" s="16" customFormat="1" ht="19.5" x14ac:dyDescent="0.2">
      <c r="A543" s="23" t="s">
        <v>249</v>
      </c>
      <c r="B543" s="21"/>
      <c r="C543" s="120"/>
    </row>
    <row r="544" spans="1:3" s="16" customFormat="1" ht="19.5" x14ac:dyDescent="0.2">
      <c r="A544" s="23" t="s">
        <v>409</v>
      </c>
      <c r="B544" s="21"/>
      <c r="C544" s="120"/>
    </row>
    <row r="545" spans="1:3" s="16" customFormat="1" ht="19.5" x14ac:dyDescent="0.2">
      <c r="A545" s="23" t="s">
        <v>532</v>
      </c>
      <c r="B545" s="21"/>
      <c r="C545" s="120"/>
    </row>
    <row r="546" spans="1:3" s="16" customFormat="1" x14ac:dyDescent="0.2">
      <c r="A546" s="23"/>
      <c r="B546" s="18"/>
      <c r="C546" s="119"/>
    </row>
    <row r="547" spans="1:3" s="128" customFormat="1" x14ac:dyDescent="0.2">
      <c r="A547" s="25">
        <v>930000</v>
      </c>
      <c r="B547" s="130" t="s">
        <v>759</v>
      </c>
      <c r="C547" s="119">
        <f t="shared" ref="C547:C548" si="111">C548</f>
        <v>80000</v>
      </c>
    </row>
    <row r="548" spans="1:3" s="22" customFormat="1" ht="19.5" x14ac:dyDescent="0.2">
      <c r="A548" s="7">
        <v>931000</v>
      </c>
      <c r="B548" s="12" t="s">
        <v>758</v>
      </c>
      <c r="C548" s="121">
        <f t="shared" si="111"/>
        <v>80000</v>
      </c>
    </row>
    <row r="549" spans="1:3" s="16" customFormat="1" x14ac:dyDescent="0.2">
      <c r="A549" s="14">
        <v>931200</v>
      </c>
      <c r="B549" s="6" t="s">
        <v>190</v>
      </c>
      <c r="C549" s="120">
        <v>80000</v>
      </c>
    </row>
    <row r="550" spans="1:3" s="16" customFormat="1" ht="37.5" x14ac:dyDescent="0.2">
      <c r="A550" s="9" t="s">
        <v>1</v>
      </c>
      <c r="B550" s="3" t="s">
        <v>751</v>
      </c>
      <c r="C550" s="119">
        <v>70000</v>
      </c>
    </row>
    <row r="551" spans="1:3" s="16" customFormat="1" x14ac:dyDescent="0.2">
      <c r="A551" s="122"/>
      <c r="B551" s="123" t="s">
        <v>749</v>
      </c>
      <c r="C551" s="124">
        <f t="shared" ref="C551" si="112">C550+C547</f>
        <v>150000</v>
      </c>
    </row>
    <row r="552" spans="1:3" s="16" customFormat="1" x14ac:dyDescent="0.2">
      <c r="A552" s="118"/>
      <c r="B552" s="248"/>
      <c r="C552" s="119"/>
    </row>
    <row r="553" spans="1:3" s="16" customFormat="1" x14ac:dyDescent="0.2">
      <c r="A553" s="25"/>
      <c r="B553" s="248"/>
      <c r="C553" s="120"/>
    </row>
    <row r="554" spans="1:3" s="16" customFormat="1" ht="19.5" x14ac:dyDescent="0.2">
      <c r="A554" s="23" t="s">
        <v>642</v>
      </c>
      <c r="B554" s="21"/>
      <c r="C554" s="120"/>
    </row>
    <row r="555" spans="1:3" s="16" customFormat="1" ht="19.5" x14ac:dyDescent="0.2">
      <c r="A555" s="23" t="s">
        <v>249</v>
      </c>
      <c r="B555" s="21"/>
      <c r="C555" s="120"/>
    </row>
    <row r="556" spans="1:3" s="16" customFormat="1" ht="19.5" x14ac:dyDescent="0.2">
      <c r="A556" s="23" t="s">
        <v>410</v>
      </c>
      <c r="B556" s="21"/>
      <c r="C556" s="120"/>
    </row>
    <row r="557" spans="1:3" s="16" customFormat="1" ht="19.5" x14ac:dyDescent="0.2">
      <c r="A557" s="23" t="s">
        <v>532</v>
      </c>
      <c r="B557" s="21"/>
      <c r="C557" s="120"/>
    </row>
    <row r="558" spans="1:3" s="16" customFormat="1" x14ac:dyDescent="0.2">
      <c r="A558" s="23"/>
      <c r="B558" s="18"/>
      <c r="C558" s="119"/>
    </row>
    <row r="559" spans="1:3" s="128" customFormat="1" ht="18.75" customHeight="1" x14ac:dyDescent="0.2">
      <c r="A559" s="25">
        <v>930000</v>
      </c>
      <c r="B559" s="130" t="s">
        <v>759</v>
      </c>
      <c r="C559" s="119">
        <f>+C560</f>
        <v>85000</v>
      </c>
    </row>
    <row r="560" spans="1:3" s="16" customFormat="1" ht="19.5" x14ac:dyDescent="0.2">
      <c r="A560" s="7">
        <v>931000</v>
      </c>
      <c r="B560" s="12" t="s">
        <v>758</v>
      </c>
      <c r="C560" s="121">
        <f>SUM(C561:C561)</f>
        <v>85000</v>
      </c>
    </row>
    <row r="561" spans="1:3" s="16" customFormat="1" x14ac:dyDescent="0.2">
      <c r="A561" s="14">
        <v>931200</v>
      </c>
      <c r="B561" s="6" t="s">
        <v>190</v>
      </c>
      <c r="C561" s="120">
        <v>85000</v>
      </c>
    </row>
    <row r="562" spans="1:3" s="16" customFormat="1" ht="37.5" x14ac:dyDescent="0.2">
      <c r="A562" s="9" t="s">
        <v>1</v>
      </c>
      <c r="B562" s="3" t="s">
        <v>751</v>
      </c>
      <c r="C562" s="119">
        <v>165000</v>
      </c>
    </row>
    <row r="563" spans="1:3" s="16" customFormat="1" x14ac:dyDescent="0.2">
      <c r="A563" s="122"/>
      <c r="B563" s="123" t="s">
        <v>749</v>
      </c>
      <c r="C563" s="124">
        <f>+C559+C562</f>
        <v>250000</v>
      </c>
    </row>
    <row r="564" spans="1:3" s="16" customFormat="1" x14ac:dyDescent="0.2">
      <c r="A564" s="118"/>
      <c r="B564" s="248"/>
      <c r="C564" s="119"/>
    </row>
    <row r="565" spans="1:3" s="16" customFormat="1" x14ac:dyDescent="0.2">
      <c r="A565" s="25"/>
      <c r="B565" s="248"/>
      <c r="C565" s="120"/>
    </row>
    <row r="566" spans="1:3" s="16" customFormat="1" ht="19.5" x14ac:dyDescent="0.2">
      <c r="A566" s="23" t="s">
        <v>643</v>
      </c>
      <c r="B566" s="21"/>
      <c r="C566" s="120"/>
    </row>
    <row r="567" spans="1:3" s="16" customFormat="1" ht="19.5" x14ac:dyDescent="0.2">
      <c r="A567" s="23" t="s">
        <v>249</v>
      </c>
      <c r="B567" s="21"/>
      <c r="C567" s="120"/>
    </row>
    <row r="568" spans="1:3" s="16" customFormat="1" ht="19.5" x14ac:dyDescent="0.2">
      <c r="A568" s="23" t="s">
        <v>411</v>
      </c>
      <c r="B568" s="21"/>
      <c r="C568" s="120"/>
    </row>
    <row r="569" spans="1:3" s="16" customFormat="1" ht="19.5" x14ac:dyDescent="0.2">
      <c r="A569" s="23" t="s">
        <v>532</v>
      </c>
      <c r="B569" s="21"/>
      <c r="C569" s="120"/>
    </row>
    <row r="570" spans="1:3" s="16" customFormat="1" x14ac:dyDescent="0.2">
      <c r="A570" s="23"/>
      <c r="B570" s="18"/>
      <c r="C570" s="119"/>
    </row>
    <row r="571" spans="1:3" s="128" customFormat="1" ht="18.75" customHeight="1" x14ac:dyDescent="0.2">
      <c r="A571" s="25">
        <v>930000</v>
      </c>
      <c r="B571" s="130" t="s">
        <v>759</v>
      </c>
      <c r="C571" s="119">
        <f t="shared" ref="C571" si="113">+C572</f>
        <v>120000</v>
      </c>
    </row>
    <row r="572" spans="1:3" s="16" customFormat="1" ht="19.5" x14ac:dyDescent="0.2">
      <c r="A572" s="7">
        <v>931000</v>
      </c>
      <c r="B572" s="12" t="s">
        <v>758</v>
      </c>
      <c r="C572" s="121">
        <f t="shared" ref="C572" si="114">SUM(C573:C573)</f>
        <v>120000</v>
      </c>
    </row>
    <row r="573" spans="1:3" s="16" customFormat="1" x14ac:dyDescent="0.2">
      <c r="A573" s="14">
        <v>931200</v>
      </c>
      <c r="B573" s="6" t="s">
        <v>190</v>
      </c>
      <c r="C573" s="120">
        <v>120000</v>
      </c>
    </row>
    <row r="574" spans="1:3" s="128" customFormat="1" ht="37.5" x14ac:dyDescent="0.2">
      <c r="A574" s="9" t="s">
        <v>1</v>
      </c>
      <c r="B574" s="3" t="s">
        <v>751</v>
      </c>
      <c r="C574" s="119">
        <v>136300</v>
      </c>
    </row>
    <row r="575" spans="1:3" s="16" customFormat="1" x14ac:dyDescent="0.2">
      <c r="A575" s="122"/>
      <c r="B575" s="123" t="s">
        <v>749</v>
      </c>
      <c r="C575" s="124">
        <f>+C571+C574</f>
        <v>256300</v>
      </c>
    </row>
    <row r="576" spans="1:3" s="16" customFormat="1" x14ac:dyDescent="0.2">
      <c r="A576" s="118"/>
      <c r="B576" s="248"/>
      <c r="C576" s="119"/>
    </row>
    <row r="577" spans="1:3" s="16" customFormat="1" x14ac:dyDescent="0.2">
      <c r="A577" s="118"/>
      <c r="B577" s="248"/>
      <c r="C577" s="119"/>
    </row>
    <row r="578" spans="1:3" s="16" customFormat="1" ht="19.5" x14ac:dyDescent="0.2">
      <c r="A578" s="23" t="s">
        <v>644</v>
      </c>
      <c r="B578" s="21"/>
      <c r="C578" s="119"/>
    </row>
    <row r="579" spans="1:3" s="16" customFormat="1" ht="19.5" x14ac:dyDescent="0.2">
      <c r="A579" s="23" t="s">
        <v>249</v>
      </c>
      <c r="B579" s="21"/>
      <c r="C579" s="119"/>
    </row>
    <row r="580" spans="1:3" s="16" customFormat="1" ht="19.5" x14ac:dyDescent="0.2">
      <c r="A580" s="23" t="s">
        <v>412</v>
      </c>
      <c r="B580" s="21"/>
      <c r="C580" s="119"/>
    </row>
    <row r="581" spans="1:3" s="16" customFormat="1" ht="19.5" x14ac:dyDescent="0.2">
      <c r="A581" s="23" t="s">
        <v>532</v>
      </c>
      <c r="B581" s="21"/>
      <c r="C581" s="119"/>
    </row>
    <row r="582" spans="1:3" s="16" customFormat="1" x14ac:dyDescent="0.2">
      <c r="A582" s="23"/>
      <c r="B582" s="18"/>
      <c r="C582" s="119"/>
    </row>
    <row r="583" spans="1:3" s="128" customFormat="1" ht="18.75" customHeight="1" x14ac:dyDescent="0.2">
      <c r="A583" s="25">
        <v>930000</v>
      </c>
      <c r="B583" s="130" t="s">
        <v>759</v>
      </c>
      <c r="C583" s="119">
        <f t="shared" ref="C583" si="115">+C584</f>
        <v>200000</v>
      </c>
    </row>
    <row r="584" spans="1:3" s="16" customFormat="1" ht="19.5" x14ac:dyDescent="0.2">
      <c r="A584" s="7">
        <v>931000</v>
      </c>
      <c r="B584" s="12" t="s">
        <v>758</v>
      </c>
      <c r="C584" s="121">
        <f t="shared" ref="C584" si="116">SUM(C585:C585)</f>
        <v>200000</v>
      </c>
    </row>
    <row r="585" spans="1:3" s="16" customFormat="1" x14ac:dyDescent="0.2">
      <c r="A585" s="14">
        <v>931200</v>
      </c>
      <c r="B585" s="6" t="s">
        <v>190</v>
      </c>
      <c r="C585" s="120">
        <v>200000</v>
      </c>
    </row>
    <row r="586" spans="1:3" s="16" customFormat="1" ht="37.5" x14ac:dyDescent="0.2">
      <c r="A586" s="9" t="s">
        <v>1</v>
      </c>
      <c r="B586" s="3" t="s">
        <v>751</v>
      </c>
      <c r="C586" s="119">
        <v>120000</v>
      </c>
    </row>
    <row r="587" spans="1:3" s="16" customFormat="1" x14ac:dyDescent="0.2">
      <c r="A587" s="122"/>
      <c r="B587" s="123" t="s">
        <v>749</v>
      </c>
      <c r="C587" s="124">
        <f t="shared" ref="C587" si="117">+C583+C586</f>
        <v>320000</v>
      </c>
    </row>
    <row r="588" spans="1:3" s="16" customFormat="1" x14ac:dyDescent="0.2">
      <c r="A588" s="118"/>
      <c r="B588" s="248"/>
      <c r="C588" s="119"/>
    </row>
    <row r="589" spans="1:3" s="16" customFormat="1" x14ac:dyDescent="0.2">
      <c r="A589" s="118"/>
      <c r="B589" s="248"/>
      <c r="C589" s="119"/>
    </row>
    <row r="590" spans="1:3" s="16" customFormat="1" ht="19.5" x14ac:dyDescent="0.2">
      <c r="A590" s="23" t="s">
        <v>770</v>
      </c>
      <c r="B590" s="21"/>
      <c r="C590" s="119"/>
    </row>
    <row r="591" spans="1:3" s="16" customFormat="1" ht="19.5" x14ac:dyDescent="0.2">
      <c r="A591" s="23" t="s">
        <v>249</v>
      </c>
      <c r="B591" s="21"/>
      <c r="C591" s="119"/>
    </row>
    <row r="592" spans="1:3" s="16" customFormat="1" ht="19.5" x14ac:dyDescent="0.2">
      <c r="A592" s="23" t="s">
        <v>415</v>
      </c>
      <c r="B592" s="21"/>
      <c r="C592" s="119"/>
    </row>
    <row r="593" spans="1:3" s="16" customFormat="1" ht="19.5" x14ac:dyDescent="0.2">
      <c r="A593" s="23" t="s">
        <v>532</v>
      </c>
      <c r="B593" s="21"/>
      <c r="C593" s="119"/>
    </row>
    <row r="594" spans="1:3" s="16" customFormat="1" x14ac:dyDescent="0.2">
      <c r="A594" s="118"/>
      <c r="B594" s="248"/>
      <c r="C594" s="119"/>
    </row>
    <row r="595" spans="1:3" s="16" customFormat="1" x14ac:dyDescent="0.2">
      <c r="A595" s="118"/>
      <c r="B595" s="248"/>
      <c r="C595" s="119"/>
    </row>
    <row r="596" spans="1:3" s="128" customFormat="1" x14ac:dyDescent="0.2">
      <c r="A596" s="25">
        <v>720000</v>
      </c>
      <c r="B596" s="248" t="s">
        <v>81</v>
      </c>
      <c r="C596" s="119">
        <f>C597</f>
        <v>4000</v>
      </c>
    </row>
    <row r="597" spans="1:3" s="22" customFormat="1" ht="19.5" x14ac:dyDescent="0.2">
      <c r="A597" s="24">
        <v>729000</v>
      </c>
      <c r="B597" s="8" t="s">
        <v>77</v>
      </c>
      <c r="C597" s="121">
        <f t="shared" ref="C597" si="118">C598</f>
        <v>4000</v>
      </c>
    </row>
    <row r="598" spans="1:3" s="16" customFormat="1" x14ac:dyDescent="0.2">
      <c r="A598" s="13">
        <v>729100</v>
      </c>
      <c r="B598" s="6" t="s">
        <v>77</v>
      </c>
      <c r="C598" s="120">
        <v>4000</v>
      </c>
    </row>
    <row r="599" spans="1:3" s="128" customFormat="1" x14ac:dyDescent="0.2">
      <c r="A599" s="9">
        <v>810000</v>
      </c>
      <c r="B599" s="248" t="s">
        <v>756</v>
      </c>
      <c r="C599" s="119">
        <f>C601</f>
        <v>36000</v>
      </c>
    </row>
    <row r="600" spans="1:3" s="22" customFormat="1" ht="19.5" x14ac:dyDescent="0.2">
      <c r="A600" s="24">
        <v>811000</v>
      </c>
      <c r="B600" s="21" t="s">
        <v>137</v>
      </c>
      <c r="C600" s="121">
        <f>C601</f>
        <v>36000</v>
      </c>
    </row>
    <row r="601" spans="1:3" s="16" customFormat="1" x14ac:dyDescent="0.2">
      <c r="A601" s="13">
        <v>811400</v>
      </c>
      <c r="B601" s="20" t="s">
        <v>140</v>
      </c>
      <c r="C601" s="120">
        <v>36000</v>
      </c>
    </row>
    <row r="602" spans="1:3" s="128" customFormat="1" x14ac:dyDescent="0.2">
      <c r="A602" s="25">
        <v>930000</v>
      </c>
      <c r="B602" s="248" t="s">
        <v>759</v>
      </c>
      <c r="C602" s="119">
        <f t="shared" ref="C602:C603" si="119">C603</f>
        <v>20000</v>
      </c>
    </row>
    <row r="603" spans="1:3" s="22" customFormat="1" ht="19.5" x14ac:dyDescent="0.2">
      <c r="A603" s="7">
        <v>931000</v>
      </c>
      <c r="B603" s="12" t="s">
        <v>758</v>
      </c>
      <c r="C603" s="121">
        <f t="shared" si="119"/>
        <v>20000</v>
      </c>
    </row>
    <row r="604" spans="1:3" s="16" customFormat="1" x14ac:dyDescent="0.2">
      <c r="A604" s="13">
        <v>931200</v>
      </c>
      <c r="B604" s="6" t="s">
        <v>190</v>
      </c>
      <c r="C604" s="120">
        <v>20000</v>
      </c>
    </row>
    <row r="605" spans="1:3" s="133" customFormat="1" ht="37.5" x14ac:dyDescent="0.2">
      <c r="A605" s="9" t="s">
        <v>1</v>
      </c>
      <c r="B605" s="3" t="s">
        <v>751</v>
      </c>
      <c r="C605" s="119">
        <v>50000</v>
      </c>
    </row>
    <row r="606" spans="1:3" s="16" customFormat="1" x14ac:dyDescent="0.2">
      <c r="A606" s="122"/>
      <c r="B606" s="123" t="s">
        <v>749</v>
      </c>
      <c r="C606" s="124">
        <f>C596+C599+C602+C605</f>
        <v>110000</v>
      </c>
    </row>
    <row r="607" spans="1:3" s="16" customFormat="1" x14ac:dyDescent="0.2">
      <c r="A607" s="118"/>
      <c r="B607" s="248"/>
      <c r="C607" s="119"/>
    </row>
    <row r="608" spans="1:3" s="16" customFormat="1" x14ac:dyDescent="0.2">
      <c r="A608" s="118"/>
      <c r="B608" s="248"/>
      <c r="C608" s="119"/>
    </row>
    <row r="609" spans="1:3" s="16" customFormat="1" ht="19.5" x14ac:dyDescent="0.2">
      <c r="A609" s="23" t="s">
        <v>771</v>
      </c>
      <c r="B609" s="21"/>
      <c r="C609" s="119"/>
    </row>
    <row r="610" spans="1:3" s="16" customFormat="1" ht="19.5" x14ac:dyDescent="0.2">
      <c r="A610" s="23" t="s">
        <v>249</v>
      </c>
      <c r="B610" s="21"/>
      <c r="C610" s="119"/>
    </row>
    <row r="611" spans="1:3" s="16" customFormat="1" ht="19.5" x14ac:dyDescent="0.2">
      <c r="A611" s="23" t="s">
        <v>416</v>
      </c>
      <c r="B611" s="21"/>
      <c r="C611" s="119"/>
    </row>
    <row r="612" spans="1:3" s="16" customFormat="1" ht="19.5" x14ac:dyDescent="0.2">
      <c r="A612" s="23" t="s">
        <v>532</v>
      </c>
      <c r="B612" s="21"/>
      <c r="C612" s="119"/>
    </row>
    <row r="613" spans="1:3" s="16" customFormat="1" x14ac:dyDescent="0.2">
      <c r="A613" s="118"/>
      <c r="B613" s="248"/>
      <c r="C613" s="119"/>
    </row>
    <row r="614" spans="1:3" s="128" customFormat="1" x14ac:dyDescent="0.2">
      <c r="A614" s="25">
        <v>930000</v>
      </c>
      <c r="B614" s="130" t="s">
        <v>759</v>
      </c>
      <c r="C614" s="119">
        <f t="shared" ref="C614:C615" si="120">C615</f>
        <v>4000</v>
      </c>
    </row>
    <row r="615" spans="1:3" s="22" customFormat="1" ht="19.5" x14ac:dyDescent="0.2">
      <c r="A615" s="7">
        <v>931000</v>
      </c>
      <c r="B615" s="12" t="s">
        <v>758</v>
      </c>
      <c r="C615" s="121">
        <f t="shared" si="120"/>
        <v>4000</v>
      </c>
    </row>
    <row r="616" spans="1:3" s="16" customFormat="1" x14ac:dyDescent="0.2">
      <c r="A616" s="14">
        <v>931200</v>
      </c>
      <c r="B616" s="6" t="s">
        <v>190</v>
      </c>
      <c r="C616" s="120">
        <v>4000</v>
      </c>
    </row>
    <row r="617" spans="1:3" s="133" customFormat="1" x14ac:dyDescent="0.2">
      <c r="A617" s="131"/>
      <c r="B617" s="141" t="s">
        <v>749</v>
      </c>
      <c r="C617" s="132">
        <f>C614</f>
        <v>4000</v>
      </c>
    </row>
    <row r="618" spans="1:3" s="16" customFormat="1" x14ac:dyDescent="0.2">
      <c r="A618" s="118"/>
      <c r="B618" s="248"/>
      <c r="C618" s="119"/>
    </row>
    <row r="619" spans="1:3" s="16" customFormat="1" x14ac:dyDescent="0.2">
      <c r="A619" s="25"/>
      <c r="B619" s="248"/>
      <c r="C619" s="120"/>
    </row>
    <row r="620" spans="1:3" s="16" customFormat="1" ht="19.5" x14ac:dyDescent="0.2">
      <c r="A620" s="23" t="s">
        <v>650</v>
      </c>
      <c r="B620" s="21"/>
      <c r="C620" s="120"/>
    </row>
    <row r="621" spans="1:3" s="16" customFormat="1" ht="19.5" x14ac:dyDescent="0.2">
      <c r="A621" s="23" t="s">
        <v>249</v>
      </c>
      <c r="B621" s="21"/>
      <c r="C621" s="120"/>
    </row>
    <row r="622" spans="1:3" s="16" customFormat="1" ht="19.5" x14ac:dyDescent="0.2">
      <c r="A622" s="23" t="s">
        <v>417</v>
      </c>
      <c r="B622" s="21"/>
      <c r="C622" s="120"/>
    </row>
    <row r="623" spans="1:3" s="16" customFormat="1" ht="19.5" x14ac:dyDescent="0.2">
      <c r="A623" s="23" t="s">
        <v>532</v>
      </c>
      <c r="B623" s="21"/>
      <c r="C623" s="120"/>
    </row>
    <row r="624" spans="1:3" s="16" customFormat="1" x14ac:dyDescent="0.2">
      <c r="A624" s="23"/>
      <c r="B624" s="18"/>
      <c r="C624" s="119"/>
    </row>
    <row r="625" spans="1:3" s="128" customFormat="1" ht="18.75" customHeight="1" x14ac:dyDescent="0.2">
      <c r="A625" s="25">
        <v>930000</v>
      </c>
      <c r="B625" s="130" t="s">
        <v>759</v>
      </c>
      <c r="C625" s="119">
        <f>+C626</f>
        <v>3000000</v>
      </c>
    </row>
    <row r="626" spans="1:3" s="16" customFormat="1" ht="19.5" x14ac:dyDescent="0.2">
      <c r="A626" s="7">
        <v>931000</v>
      </c>
      <c r="B626" s="12" t="s">
        <v>758</v>
      </c>
      <c r="C626" s="121">
        <f>SUM(C627:C627)</f>
        <v>3000000</v>
      </c>
    </row>
    <row r="627" spans="1:3" s="16" customFormat="1" x14ac:dyDescent="0.2">
      <c r="A627" s="14">
        <v>931200</v>
      </c>
      <c r="B627" s="6" t="s">
        <v>190</v>
      </c>
      <c r="C627" s="120">
        <v>3000000</v>
      </c>
    </row>
    <row r="628" spans="1:3" s="128" customFormat="1" ht="37.5" x14ac:dyDescent="0.2">
      <c r="A628" s="9" t="s">
        <v>1</v>
      </c>
      <c r="B628" s="3" t="s">
        <v>751</v>
      </c>
      <c r="C628" s="119">
        <v>5500000</v>
      </c>
    </row>
    <row r="629" spans="1:3" s="16" customFormat="1" x14ac:dyDescent="0.2">
      <c r="A629" s="122"/>
      <c r="B629" s="123" t="s">
        <v>749</v>
      </c>
      <c r="C629" s="124">
        <f>+C625+C628</f>
        <v>8500000</v>
      </c>
    </row>
    <row r="630" spans="1:3" s="16" customFormat="1" x14ac:dyDescent="0.2">
      <c r="A630" s="25"/>
      <c r="B630" s="20"/>
      <c r="C630" s="120"/>
    </row>
    <row r="631" spans="1:3" s="16" customFormat="1" x14ac:dyDescent="0.2">
      <c r="A631" s="25"/>
      <c r="B631" s="248"/>
      <c r="C631" s="119"/>
    </row>
    <row r="632" spans="1:3" s="16" customFormat="1" ht="19.5" x14ac:dyDescent="0.2">
      <c r="A632" s="23" t="s">
        <v>651</v>
      </c>
      <c r="B632" s="21"/>
      <c r="C632" s="120"/>
    </row>
    <row r="633" spans="1:3" s="16" customFormat="1" ht="19.5" x14ac:dyDescent="0.2">
      <c r="A633" s="23" t="s">
        <v>249</v>
      </c>
      <c r="B633" s="21"/>
      <c r="C633" s="120"/>
    </row>
    <row r="634" spans="1:3" s="16" customFormat="1" ht="19.5" x14ac:dyDescent="0.2">
      <c r="A634" s="23" t="s">
        <v>418</v>
      </c>
      <c r="B634" s="21"/>
      <c r="C634" s="120"/>
    </row>
    <row r="635" spans="1:3" s="16" customFormat="1" ht="19.5" x14ac:dyDescent="0.2">
      <c r="A635" s="23" t="s">
        <v>532</v>
      </c>
      <c r="B635" s="21"/>
      <c r="C635" s="120"/>
    </row>
    <row r="636" spans="1:3" s="16" customFormat="1" x14ac:dyDescent="0.2">
      <c r="A636" s="23"/>
      <c r="B636" s="18"/>
      <c r="C636" s="119"/>
    </row>
    <row r="637" spans="1:3" s="128" customFormat="1" ht="18.75" customHeight="1" x14ac:dyDescent="0.2">
      <c r="A637" s="25">
        <v>930000</v>
      </c>
      <c r="B637" s="130" t="s">
        <v>759</v>
      </c>
      <c r="C637" s="119">
        <f t="shared" ref="C637" si="121">+C638</f>
        <v>1000000</v>
      </c>
    </row>
    <row r="638" spans="1:3" s="16" customFormat="1" ht="19.5" x14ac:dyDescent="0.2">
      <c r="A638" s="7">
        <v>931000</v>
      </c>
      <c r="B638" s="12" t="s">
        <v>758</v>
      </c>
      <c r="C638" s="121">
        <f t="shared" ref="C638" si="122">SUM(C639:C639)</f>
        <v>1000000</v>
      </c>
    </row>
    <row r="639" spans="1:3" s="16" customFormat="1" x14ac:dyDescent="0.2">
      <c r="A639" s="14">
        <v>931200</v>
      </c>
      <c r="B639" s="6" t="s">
        <v>190</v>
      </c>
      <c r="C639" s="120">
        <v>1000000</v>
      </c>
    </row>
    <row r="640" spans="1:3" s="128" customFormat="1" ht="37.5" x14ac:dyDescent="0.2">
      <c r="A640" s="9" t="s">
        <v>1</v>
      </c>
      <c r="B640" s="3" t="s">
        <v>751</v>
      </c>
      <c r="C640" s="119">
        <v>800000</v>
      </c>
    </row>
    <row r="641" spans="1:3" s="16" customFormat="1" x14ac:dyDescent="0.2">
      <c r="A641" s="122"/>
      <c r="B641" s="123" t="s">
        <v>749</v>
      </c>
      <c r="C641" s="124">
        <f t="shared" ref="C641" si="123">+C637+C640</f>
        <v>1800000</v>
      </c>
    </row>
    <row r="642" spans="1:3" s="16" customFormat="1" x14ac:dyDescent="0.2">
      <c r="A642" s="25"/>
      <c r="B642" s="20"/>
      <c r="C642" s="120"/>
    </row>
    <row r="643" spans="1:3" s="16" customFormat="1" x14ac:dyDescent="0.2">
      <c r="A643" s="25"/>
      <c r="B643" s="248"/>
      <c r="C643" s="119"/>
    </row>
    <row r="644" spans="1:3" s="16" customFormat="1" ht="19.5" x14ac:dyDescent="0.2">
      <c r="A644" s="23" t="s">
        <v>652</v>
      </c>
      <c r="B644" s="21"/>
      <c r="C644" s="120"/>
    </row>
    <row r="645" spans="1:3" s="16" customFormat="1" ht="19.5" x14ac:dyDescent="0.2">
      <c r="A645" s="23" t="s">
        <v>249</v>
      </c>
      <c r="B645" s="21"/>
      <c r="C645" s="120"/>
    </row>
    <row r="646" spans="1:3" s="16" customFormat="1" ht="19.5" x14ac:dyDescent="0.2">
      <c r="A646" s="23" t="s">
        <v>419</v>
      </c>
      <c r="B646" s="21"/>
      <c r="C646" s="120"/>
    </row>
    <row r="647" spans="1:3" s="16" customFormat="1" ht="19.5" x14ac:dyDescent="0.2">
      <c r="A647" s="23" t="s">
        <v>532</v>
      </c>
      <c r="B647" s="21"/>
      <c r="C647" s="120"/>
    </row>
    <row r="648" spans="1:3" s="16" customFormat="1" x14ac:dyDescent="0.2">
      <c r="A648" s="23"/>
      <c r="B648" s="18"/>
      <c r="C648" s="119"/>
    </row>
    <row r="649" spans="1:3" s="128" customFormat="1" ht="18.75" customHeight="1" x14ac:dyDescent="0.2">
      <c r="A649" s="25">
        <v>930000</v>
      </c>
      <c r="B649" s="130" t="s">
        <v>759</v>
      </c>
      <c r="C649" s="119">
        <f t="shared" ref="C649" si="124">+C650</f>
        <v>33475800</v>
      </c>
    </row>
    <row r="650" spans="1:3" s="16" customFormat="1" ht="19.5" x14ac:dyDescent="0.2">
      <c r="A650" s="7">
        <v>931000</v>
      </c>
      <c r="B650" s="12" t="s">
        <v>758</v>
      </c>
      <c r="C650" s="121">
        <f>SUM(C651:C651)</f>
        <v>33475800</v>
      </c>
    </row>
    <row r="651" spans="1:3" s="16" customFormat="1" x14ac:dyDescent="0.2">
      <c r="A651" s="14">
        <v>931200</v>
      </c>
      <c r="B651" s="6" t="s">
        <v>190</v>
      </c>
      <c r="C651" s="120">
        <v>33475800</v>
      </c>
    </row>
    <row r="652" spans="1:3" s="128" customFormat="1" ht="37.5" x14ac:dyDescent="0.2">
      <c r="A652" s="9" t="s">
        <v>1</v>
      </c>
      <c r="B652" s="3" t="s">
        <v>751</v>
      </c>
      <c r="C652" s="119">
        <v>7100000</v>
      </c>
    </row>
    <row r="653" spans="1:3" s="16" customFormat="1" x14ac:dyDescent="0.2">
      <c r="A653" s="122"/>
      <c r="B653" s="123" t="s">
        <v>749</v>
      </c>
      <c r="C653" s="124">
        <f t="shared" ref="C653" si="125">+C649+C652</f>
        <v>40575800</v>
      </c>
    </row>
    <row r="654" spans="1:3" s="16" customFormat="1" x14ac:dyDescent="0.2">
      <c r="A654" s="118"/>
      <c r="B654" s="248"/>
      <c r="C654" s="119"/>
    </row>
    <row r="655" spans="1:3" s="16" customFormat="1" x14ac:dyDescent="0.2">
      <c r="A655" s="118"/>
      <c r="B655" s="248"/>
      <c r="C655" s="119"/>
    </row>
    <row r="656" spans="1:3" s="16" customFormat="1" ht="19.5" x14ac:dyDescent="0.2">
      <c r="A656" s="23" t="s">
        <v>653</v>
      </c>
      <c r="B656" s="21"/>
      <c r="C656" s="120"/>
    </row>
    <row r="657" spans="1:3" s="16" customFormat="1" ht="19.5" x14ac:dyDescent="0.2">
      <c r="A657" s="23" t="s">
        <v>249</v>
      </c>
      <c r="B657" s="21"/>
      <c r="C657" s="120"/>
    </row>
    <row r="658" spans="1:3" s="16" customFormat="1" ht="19.5" x14ac:dyDescent="0.2">
      <c r="A658" s="23" t="s">
        <v>420</v>
      </c>
      <c r="B658" s="21"/>
      <c r="C658" s="120"/>
    </row>
    <row r="659" spans="1:3" s="16" customFormat="1" ht="19.5" x14ac:dyDescent="0.2">
      <c r="A659" s="23" t="s">
        <v>532</v>
      </c>
      <c r="B659" s="21"/>
      <c r="C659" s="120"/>
    </row>
    <row r="660" spans="1:3" s="16" customFormat="1" x14ac:dyDescent="0.2">
      <c r="A660" s="23"/>
      <c r="B660" s="18"/>
      <c r="C660" s="119"/>
    </row>
    <row r="661" spans="1:3" s="128" customFormat="1" ht="18.75" customHeight="1" x14ac:dyDescent="0.2">
      <c r="A661" s="25">
        <v>930000</v>
      </c>
      <c r="B661" s="130" t="s">
        <v>759</v>
      </c>
      <c r="C661" s="119">
        <f t="shared" ref="C661" si="126">+C662</f>
        <v>9000000</v>
      </c>
    </row>
    <row r="662" spans="1:3" s="16" customFormat="1" ht="19.5" x14ac:dyDescent="0.2">
      <c r="A662" s="7">
        <v>931000</v>
      </c>
      <c r="B662" s="12" t="s">
        <v>758</v>
      </c>
      <c r="C662" s="121">
        <f t="shared" ref="C662" si="127">SUM(C663:C663)</f>
        <v>9000000</v>
      </c>
    </row>
    <row r="663" spans="1:3" s="16" customFormat="1" x14ac:dyDescent="0.2">
      <c r="A663" s="14">
        <v>931200</v>
      </c>
      <c r="B663" s="6" t="s">
        <v>190</v>
      </c>
      <c r="C663" s="120">
        <v>9000000</v>
      </c>
    </row>
    <row r="664" spans="1:3" s="16" customFormat="1" ht="37.5" x14ac:dyDescent="0.2">
      <c r="A664" s="9" t="s">
        <v>1</v>
      </c>
      <c r="B664" s="3" t="s">
        <v>751</v>
      </c>
      <c r="C664" s="119">
        <v>950000</v>
      </c>
    </row>
    <row r="665" spans="1:3" s="16" customFormat="1" x14ac:dyDescent="0.2">
      <c r="A665" s="122"/>
      <c r="B665" s="123" t="s">
        <v>749</v>
      </c>
      <c r="C665" s="124">
        <f t="shared" ref="C665" si="128">+C661+C664</f>
        <v>9950000</v>
      </c>
    </row>
    <row r="666" spans="1:3" s="16" customFormat="1" x14ac:dyDescent="0.2">
      <c r="A666" s="25"/>
      <c r="B666" s="20"/>
      <c r="C666" s="120"/>
    </row>
    <row r="667" spans="1:3" s="16" customFormat="1" x14ac:dyDescent="0.2">
      <c r="A667" s="25"/>
      <c r="B667" s="248"/>
      <c r="C667" s="119"/>
    </row>
    <row r="668" spans="1:3" s="16" customFormat="1" ht="19.5" x14ac:dyDescent="0.2">
      <c r="A668" s="23" t="s">
        <v>654</v>
      </c>
      <c r="B668" s="21"/>
      <c r="C668" s="120"/>
    </row>
    <row r="669" spans="1:3" s="16" customFormat="1" ht="19.5" x14ac:dyDescent="0.2">
      <c r="A669" s="23" t="s">
        <v>249</v>
      </c>
      <c r="B669" s="21"/>
      <c r="C669" s="120"/>
    </row>
    <row r="670" spans="1:3" s="16" customFormat="1" ht="19.5" x14ac:dyDescent="0.2">
      <c r="A670" s="23" t="s">
        <v>421</v>
      </c>
      <c r="B670" s="21"/>
      <c r="C670" s="120"/>
    </row>
    <row r="671" spans="1:3" s="16" customFormat="1" ht="19.5" x14ac:dyDescent="0.2">
      <c r="A671" s="23" t="s">
        <v>532</v>
      </c>
      <c r="B671" s="21"/>
      <c r="C671" s="120"/>
    </row>
    <row r="672" spans="1:3" s="16" customFormat="1" x14ac:dyDescent="0.2">
      <c r="A672" s="23"/>
      <c r="B672" s="18"/>
      <c r="C672" s="119"/>
    </row>
    <row r="673" spans="1:3" s="128" customFormat="1" ht="18.75" customHeight="1" x14ac:dyDescent="0.2">
      <c r="A673" s="25">
        <v>930000</v>
      </c>
      <c r="B673" s="130" t="s">
        <v>759</v>
      </c>
      <c r="C673" s="119">
        <f t="shared" ref="C673" si="129">+C674</f>
        <v>500000</v>
      </c>
    </row>
    <row r="674" spans="1:3" s="16" customFormat="1" ht="19.5" x14ac:dyDescent="0.2">
      <c r="A674" s="7">
        <v>931000</v>
      </c>
      <c r="B674" s="12" t="s">
        <v>758</v>
      </c>
      <c r="C674" s="121">
        <f t="shared" ref="C674" si="130">SUM(C675:C675)</f>
        <v>500000</v>
      </c>
    </row>
    <row r="675" spans="1:3" s="16" customFormat="1" x14ac:dyDescent="0.2">
      <c r="A675" s="14">
        <v>931200</v>
      </c>
      <c r="B675" s="6" t="s">
        <v>190</v>
      </c>
      <c r="C675" s="120">
        <v>500000</v>
      </c>
    </row>
    <row r="676" spans="1:3" s="128" customFormat="1" ht="37.5" x14ac:dyDescent="0.2">
      <c r="A676" s="9" t="s">
        <v>1</v>
      </c>
      <c r="B676" s="3" t="s">
        <v>751</v>
      </c>
      <c r="C676" s="119">
        <v>1000000</v>
      </c>
    </row>
    <row r="677" spans="1:3" s="16" customFormat="1" x14ac:dyDescent="0.2">
      <c r="A677" s="122"/>
      <c r="B677" s="123" t="s">
        <v>749</v>
      </c>
      <c r="C677" s="124">
        <f>+C673+C676</f>
        <v>1500000</v>
      </c>
    </row>
    <row r="678" spans="1:3" s="16" customFormat="1" x14ac:dyDescent="0.2">
      <c r="A678" s="25"/>
      <c r="B678" s="20"/>
      <c r="C678" s="120"/>
    </row>
    <row r="679" spans="1:3" s="16" customFormat="1" x14ac:dyDescent="0.2">
      <c r="A679" s="25"/>
      <c r="B679" s="20"/>
      <c r="C679" s="120"/>
    </row>
    <row r="680" spans="1:3" s="16" customFormat="1" x14ac:dyDescent="0.2">
      <c r="A680" s="23" t="s">
        <v>655</v>
      </c>
      <c r="B680" s="20"/>
      <c r="C680" s="120"/>
    </row>
    <row r="681" spans="1:3" s="16" customFormat="1" x14ac:dyDescent="0.2">
      <c r="A681" s="23" t="s">
        <v>249</v>
      </c>
      <c r="B681" s="20"/>
      <c r="C681" s="120"/>
    </row>
    <row r="682" spans="1:3" s="16" customFormat="1" x14ac:dyDescent="0.2">
      <c r="A682" s="23" t="s">
        <v>422</v>
      </c>
      <c r="B682" s="20"/>
      <c r="C682" s="120"/>
    </row>
    <row r="683" spans="1:3" s="16" customFormat="1" x14ac:dyDescent="0.2">
      <c r="A683" s="23" t="s">
        <v>532</v>
      </c>
      <c r="B683" s="20"/>
      <c r="C683" s="120"/>
    </row>
    <row r="684" spans="1:3" s="16" customFormat="1" x14ac:dyDescent="0.2">
      <c r="A684" s="25"/>
      <c r="B684" s="20"/>
      <c r="C684" s="120"/>
    </row>
    <row r="685" spans="1:3" s="128" customFormat="1" ht="18.75" customHeight="1" x14ac:dyDescent="0.2">
      <c r="A685" s="25">
        <v>930000</v>
      </c>
      <c r="B685" s="130" t="s">
        <v>759</v>
      </c>
      <c r="C685" s="119">
        <f t="shared" ref="C685" si="131">+C686</f>
        <v>200000</v>
      </c>
    </row>
    <row r="686" spans="1:3" s="16" customFormat="1" ht="19.5" x14ac:dyDescent="0.2">
      <c r="A686" s="7">
        <v>931000</v>
      </c>
      <c r="B686" s="12" t="s">
        <v>758</v>
      </c>
      <c r="C686" s="121">
        <f t="shared" ref="C686" si="132">SUM(C687:C687)</f>
        <v>200000</v>
      </c>
    </row>
    <row r="687" spans="1:3" s="16" customFormat="1" x14ac:dyDescent="0.2">
      <c r="A687" s="14">
        <v>931200</v>
      </c>
      <c r="B687" s="6" t="s">
        <v>190</v>
      </c>
      <c r="C687" s="120">
        <v>200000</v>
      </c>
    </row>
    <row r="688" spans="1:3" s="16" customFormat="1" ht="37.5" x14ac:dyDescent="0.2">
      <c r="A688" s="9" t="s">
        <v>1</v>
      </c>
      <c r="B688" s="3" t="s">
        <v>751</v>
      </c>
      <c r="C688" s="119">
        <v>200000</v>
      </c>
    </row>
    <row r="689" spans="1:3" s="16" customFormat="1" x14ac:dyDescent="0.2">
      <c r="A689" s="122"/>
      <c r="B689" s="123" t="s">
        <v>749</v>
      </c>
      <c r="C689" s="124">
        <f t="shared" ref="C689" si="133">+C685+C688</f>
        <v>400000</v>
      </c>
    </row>
    <row r="690" spans="1:3" s="16" customFormat="1" x14ac:dyDescent="0.2">
      <c r="A690" s="25"/>
      <c r="B690" s="20"/>
      <c r="C690" s="120"/>
    </row>
    <row r="691" spans="1:3" s="16" customFormat="1" x14ac:dyDescent="0.2">
      <c r="A691" s="25"/>
      <c r="B691" s="20"/>
      <c r="C691" s="120"/>
    </row>
    <row r="692" spans="1:3" s="16" customFormat="1" x14ac:dyDescent="0.2">
      <c r="A692" s="23" t="s">
        <v>657</v>
      </c>
      <c r="B692" s="20"/>
      <c r="C692" s="120"/>
    </row>
    <row r="693" spans="1:3" s="16" customFormat="1" x14ac:dyDescent="0.2">
      <c r="A693" s="23" t="s">
        <v>249</v>
      </c>
      <c r="B693" s="20"/>
      <c r="C693" s="120"/>
    </row>
    <row r="694" spans="1:3" s="16" customFormat="1" x14ac:dyDescent="0.2">
      <c r="A694" s="23" t="s">
        <v>424</v>
      </c>
      <c r="B694" s="20"/>
      <c r="C694" s="120"/>
    </row>
    <row r="695" spans="1:3" s="16" customFormat="1" x14ac:dyDescent="0.2">
      <c r="A695" s="23" t="s">
        <v>532</v>
      </c>
      <c r="B695" s="20"/>
      <c r="C695" s="120"/>
    </row>
    <row r="696" spans="1:3" s="16" customFormat="1" x14ac:dyDescent="0.2">
      <c r="A696" s="25"/>
      <c r="B696" s="20"/>
      <c r="C696" s="120"/>
    </row>
    <row r="697" spans="1:3" s="128" customFormat="1" ht="18.75" customHeight="1" x14ac:dyDescent="0.2">
      <c r="A697" s="25">
        <v>930000</v>
      </c>
      <c r="B697" s="130" t="s">
        <v>759</v>
      </c>
      <c r="C697" s="119">
        <f t="shared" ref="C697" si="134">+C698</f>
        <v>10000</v>
      </c>
    </row>
    <row r="698" spans="1:3" s="16" customFormat="1" ht="19.5" x14ac:dyDescent="0.2">
      <c r="A698" s="7">
        <v>931000</v>
      </c>
      <c r="B698" s="12" t="s">
        <v>758</v>
      </c>
      <c r="C698" s="121">
        <f t="shared" ref="C698" si="135">SUM(C699:C699)</f>
        <v>10000</v>
      </c>
    </row>
    <row r="699" spans="1:3" s="16" customFormat="1" x14ac:dyDescent="0.2">
      <c r="A699" s="14">
        <v>931200</v>
      </c>
      <c r="B699" s="6" t="s">
        <v>190</v>
      </c>
      <c r="C699" s="120">
        <v>10000</v>
      </c>
    </row>
    <row r="700" spans="1:3" s="16" customFormat="1" x14ac:dyDescent="0.2">
      <c r="A700" s="122"/>
      <c r="B700" s="123" t="s">
        <v>749</v>
      </c>
      <c r="C700" s="124">
        <f>+C697</f>
        <v>10000</v>
      </c>
    </row>
    <row r="701" spans="1:3" s="16" customFormat="1" x14ac:dyDescent="0.2">
      <c r="A701" s="118"/>
      <c r="B701" s="248"/>
      <c r="C701" s="119"/>
    </row>
    <row r="702" spans="1:3" s="16" customFormat="1" x14ac:dyDescent="0.2">
      <c r="A702" s="118"/>
      <c r="B702" s="248"/>
      <c r="C702" s="119"/>
    </row>
    <row r="703" spans="1:3" s="16" customFormat="1" x14ac:dyDescent="0.2">
      <c r="A703" s="23" t="s">
        <v>658</v>
      </c>
      <c r="B703" s="20"/>
      <c r="C703" s="119"/>
    </row>
    <row r="704" spans="1:3" s="16" customFormat="1" x14ac:dyDescent="0.2">
      <c r="A704" s="23" t="s">
        <v>249</v>
      </c>
      <c r="B704" s="20"/>
      <c r="C704" s="119"/>
    </row>
    <row r="705" spans="1:3" s="16" customFormat="1" x14ac:dyDescent="0.2">
      <c r="A705" s="23" t="s">
        <v>425</v>
      </c>
      <c r="B705" s="20"/>
      <c r="C705" s="119"/>
    </row>
    <row r="706" spans="1:3" s="16" customFormat="1" x14ac:dyDescent="0.2">
      <c r="A706" s="23" t="s">
        <v>532</v>
      </c>
      <c r="B706" s="20"/>
      <c r="C706" s="119"/>
    </row>
    <row r="707" spans="1:3" s="16" customFormat="1" x14ac:dyDescent="0.2">
      <c r="A707" s="25"/>
      <c r="B707" s="20"/>
      <c r="C707" s="119"/>
    </row>
    <row r="708" spans="1:3" s="128" customFormat="1" ht="18.75" customHeight="1" x14ac:dyDescent="0.2">
      <c r="A708" s="25">
        <v>930000</v>
      </c>
      <c r="B708" s="130" t="s">
        <v>759</v>
      </c>
      <c r="C708" s="119">
        <f>+C709</f>
        <v>1300000</v>
      </c>
    </row>
    <row r="709" spans="1:3" s="22" customFormat="1" ht="19.5" x14ac:dyDescent="0.2">
      <c r="A709" s="7">
        <v>931000</v>
      </c>
      <c r="B709" s="12" t="s">
        <v>758</v>
      </c>
      <c r="C709" s="121">
        <f>SUM(C710:C710)</f>
        <v>1300000</v>
      </c>
    </row>
    <row r="710" spans="1:3" s="16" customFormat="1" x14ac:dyDescent="0.2">
      <c r="A710" s="14">
        <v>931200</v>
      </c>
      <c r="B710" s="6" t="s">
        <v>190</v>
      </c>
      <c r="C710" s="120">
        <v>1300000</v>
      </c>
    </row>
    <row r="711" spans="1:3" s="128" customFormat="1" ht="37.5" x14ac:dyDescent="0.2">
      <c r="A711" s="9" t="s">
        <v>1</v>
      </c>
      <c r="B711" s="3" t="s">
        <v>751</v>
      </c>
      <c r="C711" s="119">
        <v>600000</v>
      </c>
    </row>
    <row r="712" spans="1:3" s="133" customFormat="1" x14ac:dyDescent="0.2">
      <c r="A712" s="131"/>
      <c r="B712" s="123" t="s">
        <v>749</v>
      </c>
      <c r="C712" s="132">
        <f>+C708+C711</f>
        <v>1900000</v>
      </c>
    </row>
    <row r="713" spans="1:3" s="16" customFormat="1" x14ac:dyDescent="0.2">
      <c r="A713" s="118"/>
      <c r="B713" s="248"/>
      <c r="C713" s="119"/>
    </row>
    <row r="714" spans="1:3" s="16" customFormat="1" x14ac:dyDescent="0.2">
      <c r="A714" s="118"/>
      <c r="B714" s="248"/>
      <c r="C714" s="119"/>
    </row>
    <row r="715" spans="1:3" s="16" customFormat="1" ht="19.5" x14ac:dyDescent="0.2">
      <c r="A715" s="23" t="s">
        <v>672</v>
      </c>
      <c r="B715" s="21"/>
      <c r="C715" s="119"/>
    </row>
    <row r="716" spans="1:3" s="16" customFormat="1" ht="19.5" x14ac:dyDescent="0.2">
      <c r="A716" s="23" t="s">
        <v>251</v>
      </c>
      <c r="B716" s="21"/>
      <c r="C716" s="119"/>
    </row>
    <row r="717" spans="1:3" s="16" customFormat="1" ht="19.5" x14ac:dyDescent="0.2">
      <c r="A717" s="23" t="s">
        <v>384</v>
      </c>
      <c r="B717" s="21"/>
      <c r="C717" s="119"/>
    </row>
    <row r="718" spans="1:3" s="16" customFormat="1" ht="19.5" x14ac:dyDescent="0.2">
      <c r="A718" s="23" t="s">
        <v>673</v>
      </c>
      <c r="B718" s="21"/>
      <c r="C718" s="119"/>
    </row>
    <row r="719" spans="1:3" s="16" customFormat="1" ht="18.75" customHeight="1" x14ac:dyDescent="0.2">
      <c r="A719" s="23"/>
      <c r="B719" s="18"/>
      <c r="C719" s="119"/>
    </row>
    <row r="720" spans="1:3" s="128" customFormat="1" x14ac:dyDescent="0.2">
      <c r="A720" s="9">
        <v>720000</v>
      </c>
      <c r="B720" s="3" t="s">
        <v>81</v>
      </c>
      <c r="C720" s="119">
        <f t="shared" ref="C720" si="136">+C721+C723+C725</f>
        <v>11885300</v>
      </c>
    </row>
    <row r="721" spans="1:4" s="22" customFormat="1" ht="19.5" x14ac:dyDescent="0.2">
      <c r="A721" s="24">
        <v>722000</v>
      </c>
      <c r="B721" s="19" t="s">
        <v>755</v>
      </c>
      <c r="C721" s="121">
        <f t="shared" ref="C721" si="137">SUM(C722:C722)</f>
        <v>11839100</v>
      </c>
    </row>
    <row r="722" spans="1:4" s="16" customFormat="1" x14ac:dyDescent="0.2">
      <c r="A722" s="13">
        <v>722500</v>
      </c>
      <c r="B722" s="6" t="s">
        <v>86</v>
      </c>
      <c r="C722" s="120">
        <f>90000+1780000+218000+6536000+88100+103500+1322400+40000+697000+202500+18000+230000+342000+23000+72000+70000+6600</f>
        <v>11839100</v>
      </c>
      <c r="D722" s="134"/>
    </row>
    <row r="723" spans="1:4" s="22" customFormat="1" ht="39" x14ac:dyDescent="0.2">
      <c r="A723" s="24">
        <v>728000</v>
      </c>
      <c r="B723" s="19" t="s">
        <v>101</v>
      </c>
      <c r="C723" s="121">
        <f t="shared" ref="C723" si="138">C724</f>
        <v>41200</v>
      </c>
    </row>
    <row r="724" spans="1:4" s="16" customFormat="1" ht="37.5" x14ac:dyDescent="0.2">
      <c r="A724" s="13">
        <v>728200</v>
      </c>
      <c r="B724" s="6" t="s">
        <v>131</v>
      </c>
      <c r="C724" s="120">
        <f>29000+12200</f>
        <v>41200</v>
      </c>
    </row>
    <row r="725" spans="1:4" s="22" customFormat="1" ht="19.5" x14ac:dyDescent="0.2">
      <c r="A725" s="24">
        <v>729000</v>
      </c>
      <c r="B725" s="8" t="s">
        <v>77</v>
      </c>
      <c r="C725" s="121">
        <f t="shared" ref="C725" si="139">C726</f>
        <v>5000</v>
      </c>
    </row>
    <row r="726" spans="1:4" s="16" customFormat="1" x14ac:dyDescent="0.2">
      <c r="A726" s="13">
        <v>729100</v>
      </c>
      <c r="B726" s="6" t="s">
        <v>77</v>
      </c>
      <c r="C726" s="120">
        <v>5000</v>
      </c>
    </row>
    <row r="727" spans="1:4" s="128" customFormat="1" x14ac:dyDescent="0.2">
      <c r="A727" s="9">
        <v>780000</v>
      </c>
      <c r="B727" s="3" t="s">
        <v>132</v>
      </c>
      <c r="C727" s="119">
        <f t="shared" ref="C727:C728" si="140">C728</f>
        <v>2444200</v>
      </c>
    </row>
    <row r="728" spans="1:4" s="22" customFormat="1" ht="19.5" x14ac:dyDescent="0.2">
      <c r="A728" s="24">
        <v>788000</v>
      </c>
      <c r="B728" s="19" t="s">
        <v>103</v>
      </c>
      <c r="C728" s="121">
        <f t="shared" si="140"/>
        <v>2444200</v>
      </c>
    </row>
    <row r="729" spans="1:4" s="16" customFormat="1" x14ac:dyDescent="0.2">
      <c r="A729" s="13">
        <v>788100</v>
      </c>
      <c r="B729" s="6" t="s">
        <v>103</v>
      </c>
      <c r="C729" s="120">
        <v>2444200</v>
      </c>
    </row>
    <row r="730" spans="1:4" s="128" customFormat="1" x14ac:dyDescent="0.2">
      <c r="A730" s="9">
        <v>810000</v>
      </c>
      <c r="B730" s="248" t="s">
        <v>756</v>
      </c>
      <c r="C730" s="119">
        <f>C731</f>
        <v>60000</v>
      </c>
    </row>
    <row r="731" spans="1:4" s="22" customFormat="1" ht="39" x14ac:dyDescent="0.2">
      <c r="A731" s="24">
        <v>816000</v>
      </c>
      <c r="B731" s="21" t="s">
        <v>205</v>
      </c>
      <c r="C731" s="121">
        <f t="shared" ref="C731" si="141">C732</f>
        <v>60000</v>
      </c>
    </row>
    <row r="732" spans="1:4" s="16" customFormat="1" ht="18.75" customHeight="1" x14ac:dyDescent="0.2">
      <c r="A732" s="13">
        <v>816100</v>
      </c>
      <c r="B732" s="20" t="s">
        <v>205</v>
      </c>
      <c r="C732" s="120">
        <v>60000</v>
      </c>
    </row>
    <row r="733" spans="1:4" s="128" customFormat="1" x14ac:dyDescent="0.2">
      <c r="A733" s="25">
        <v>930000</v>
      </c>
      <c r="B733" s="130" t="s">
        <v>759</v>
      </c>
      <c r="C733" s="119">
        <f t="shared" ref="C733" si="142">C734+C738</f>
        <v>388900</v>
      </c>
    </row>
    <row r="734" spans="1:4" s="22" customFormat="1" ht="19.5" x14ac:dyDescent="0.2">
      <c r="A734" s="7">
        <v>931000</v>
      </c>
      <c r="B734" s="12" t="s">
        <v>758</v>
      </c>
      <c r="C734" s="121">
        <f t="shared" ref="C734" si="143">C735+C736+C737</f>
        <v>242300</v>
      </c>
    </row>
    <row r="735" spans="1:4" s="16" customFormat="1" x14ac:dyDescent="0.2">
      <c r="A735" s="14">
        <v>931100</v>
      </c>
      <c r="B735" s="20" t="s">
        <v>189</v>
      </c>
      <c r="C735" s="120">
        <v>195800</v>
      </c>
    </row>
    <row r="736" spans="1:4" s="16" customFormat="1" x14ac:dyDescent="0.2">
      <c r="A736" s="14">
        <v>931300</v>
      </c>
      <c r="B736" s="5" t="s">
        <v>191</v>
      </c>
      <c r="C736" s="120">
        <v>2200</v>
      </c>
    </row>
    <row r="737" spans="1:3" s="16" customFormat="1" x14ac:dyDescent="0.2">
      <c r="A737" s="14">
        <v>931900</v>
      </c>
      <c r="B737" s="6" t="s">
        <v>758</v>
      </c>
      <c r="C737" s="120">
        <v>44300</v>
      </c>
    </row>
    <row r="738" spans="1:3" s="22" customFormat="1" ht="19.5" x14ac:dyDescent="0.2">
      <c r="A738" s="7">
        <v>938000</v>
      </c>
      <c r="B738" s="12" t="s">
        <v>124</v>
      </c>
      <c r="C738" s="121">
        <f t="shared" ref="C738" si="144">C739+C740</f>
        <v>146600</v>
      </c>
    </row>
    <row r="739" spans="1:3" s="16" customFormat="1" x14ac:dyDescent="0.2">
      <c r="A739" s="142">
        <v>938100</v>
      </c>
      <c r="B739" s="5" t="s">
        <v>192</v>
      </c>
      <c r="C739" s="120">
        <v>88000</v>
      </c>
    </row>
    <row r="740" spans="1:3" s="16" customFormat="1" ht="37.5" x14ac:dyDescent="0.2">
      <c r="A740" s="142">
        <v>938200</v>
      </c>
      <c r="B740" s="143" t="s">
        <v>193</v>
      </c>
      <c r="C740" s="120">
        <v>58600</v>
      </c>
    </row>
    <row r="741" spans="1:3" s="16" customFormat="1" ht="37.5" x14ac:dyDescent="0.2">
      <c r="A741" s="9" t="s">
        <v>1</v>
      </c>
      <c r="B741" s="3" t="s">
        <v>751</v>
      </c>
      <c r="C741" s="119">
        <v>4000000</v>
      </c>
    </row>
    <row r="742" spans="1:3" s="138" customFormat="1" x14ac:dyDescent="0.2">
      <c r="A742" s="135"/>
      <c r="B742" s="136" t="s">
        <v>749</v>
      </c>
      <c r="C742" s="137">
        <f>+C720+C741+C727+C730+C733</f>
        <v>18778400</v>
      </c>
    </row>
    <row r="743" spans="1:3" s="16" customFormat="1" x14ac:dyDescent="0.2">
      <c r="A743" s="26"/>
      <c r="B743" s="248"/>
      <c r="C743" s="119"/>
    </row>
    <row r="744" spans="1:3" s="16" customFormat="1" x14ac:dyDescent="0.2">
      <c r="A744" s="26"/>
      <c r="B744" s="248"/>
      <c r="C744" s="119"/>
    </row>
    <row r="745" spans="1:3" s="16" customFormat="1" ht="19.5" x14ac:dyDescent="0.2">
      <c r="A745" s="23" t="s">
        <v>674</v>
      </c>
      <c r="B745" s="21"/>
      <c r="C745" s="119"/>
    </row>
    <row r="746" spans="1:3" s="16" customFormat="1" ht="19.5" x14ac:dyDescent="0.2">
      <c r="A746" s="23" t="s">
        <v>251</v>
      </c>
      <c r="B746" s="21"/>
      <c r="C746" s="119"/>
    </row>
    <row r="747" spans="1:3" s="16" customFormat="1" ht="19.5" x14ac:dyDescent="0.2">
      <c r="A747" s="23" t="s">
        <v>385</v>
      </c>
      <c r="B747" s="21"/>
      <c r="C747" s="119"/>
    </row>
    <row r="748" spans="1:3" s="16" customFormat="1" ht="19.5" x14ac:dyDescent="0.2">
      <c r="A748" s="23" t="s">
        <v>675</v>
      </c>
      <c r="B748" s="21"/>
      <c r="C748" s="119"/>
    </row>
    <row r="749" spans="1:3" s="16" customFormat="1" x14ac:dyDescent="0.2">
      <c r="A749" s="23"/>
      <c r="B749" s="18"/>
      <c r="C749" s="119"/>
    </row>
    <row r="750" spans="1:3" s="128" customFormat="1" ht="18.75" customHeight="1" x14ac:dyDescent="0.2">
      <c r="A750" s="9">
        <v>720000</v>
      </c>
      <c r="B750" s="3" t="s">
        <v>81</v>
      </c>
      <c r="C750" s="119">
        <f>+C751</f>
        <v>12684700</v>
      </c>
    </row>
    <row r="751" spans="1:3" s="22" customFormat="1" ht="19.5" x14ac:dyDescent="0.2">
      <c r="A751" s="24">
        <v>722000</v>
      </c>
      <c r="B751" s="19" t="s">
        <v>755</v>
      </c>
      <c r="C751" s="121">
        <f t="shared" ref="C751" si="145">+C752</f>
        <v>12684700</v>
      </c>
    </row>
    <row r="752" spans="1:3" s="16" customFormat="1" x14ac:dyDescent="0.2">
      <c r="A752" s="13">
        <v>722500</v>
      </c>
      <c r="B752" s="6" t="s">
        <v>86</v>
      </c>
      <c r="C752" s="120">
        <f>46000+800000+158000+7537200+424500+394000+952300+9000+757000+78900+465200+30500+152200+142200+23000+219100+493100+2500</f>
        <v>12684700</v>
      </c>
    </row>
    <row r="753" spans="1:3" s="128" customFormat="1" x14ac:dyDescent="0.2">
      <c r="A753" s="9">
        <v>780000</v>
      </c>
      <c r="B753" s="3" t="s">
        <v>132</v>
      </c>
      <c r="C753" s="119">
        <f>C757+C754</f>
        <v>1616700</v>
      </c>
    </row>
    <row r="754" spans="1:3" s="22" customFormat="1" ht="19.5" x14ac:dyDescent="0.2">
      <c r="A754" s="24">
        <v>787000</v>
      </c>
      <c r="B754" s="8" t="s">
        <v>203</v>
      </c>
      <c r="C754" s="121">
        <f>+C755+C756</f>
        <v>162000</v>
      </c>
    </row>
    <row r="755" spans="1:3" s="16" customFormat="1" x14ac:dyDescent="0.2">
      <c r="A755" s="13">
        <v>787300</v>
      </c>
      <c r="B755" s="6" t="s">
        <v>133</v>
      </c>
      <c r="C755" s="120">
        <v>96000</v>
      </c>
    </row>
    <row r="756" spans="1:3" s="16" customFormat="1" x14ac:dyDescent="0.2">
      <c r="A756" s="13">
        <v>787900</v>
      </c>
      <c r="B756" s="6" t="s">
        <v>762</v>
      </c>
      <c r="C756" s="120">
        <v>66000</v>
      </c>
    </row>
    <row r="757" spans="1:3" s="22" customFormat="1" ht="19.5" x14ac:dyDescent="0.2">
      <c r="A757" s="24">
        <v>788000</v>
      </c>
      <c r="B757" s="19" t="s">
        <v>103</v>
      </c>
      <c r="C757" s="121">
        <f t="shared" ref="C757" si="146">C758</f>
        <v>1454700</v>
      </c>
    </row>
    <row r="758" spans="1:3" s="16" customFormat="1" x14ac:dyDescent="0.2">
      <c r="A758" s="13">
        <v>788100</v>
      </c>
      <c r="B758" s="6" t="s">
        <v>103</v>
      </c>
      <c r="C758" s="120">
        <v>1454700</v>
      </c>
    </row>
    <row r="759" spans="1:3" s="128" customFormat="1" x14ac:dyDescent="0.2">
      <c r="A759" s="9">
        <v>810000</v>
      </c>
      <c r="B759" s="248" t="s">
        <v>756</v>
      </c>
      <c r="C759" s="119">
        <f t="shared" ref="C759" si="147">C760</f>
        <v>30000</v>
      </c>
    </row>
    <row r="760" spans="1:3" s="22" customFormat="1" ht="19.5" x14ac:dyDescent="0.2">
      <c r="A760" s="24">
        <v>811000</v>
      </c>
      <c r="B760" s="21" t="s">
        <v>137</v>
      </c>
      <c r="C760" s="121">
        <f>C761</f>
        <v>30000</v>
      </c>
    </row>
    <row r="761" spans="1:3" s="16" customFormat="1" x14ac:dyDescent="0.2">
      <c r="A761" s="13">
        <v>811200</v>
      </c>
      <c r="B761" s="20" t="s">
        <v>139</v>
      </c>
      <c r="C761" s="120">
        <v>30000</v>
      </c>
    </row>
    <row r="762" spans="1:3" s="128" customFormat="1" x14ac:dyDescent="0.2">
      <c r="A762" s="245">
        <v>920000</v>
      </c>
      <c r="B762" s="248" t="s">
        <v>117</v>
      </c>
      <c r="C762" s="119">
        <f>+C763</f>
        <v>3000000</v>
      </c>
    </row>
    <row r="763" spans="1:3" s="22" customFormat="1" ht="19.5" x14ac:dyDescent="0.2">
      <c r="A763" s="246">
        <v>921000</v>
      </c>
      <c r="B763" s="21" t="s">
        <v>117</v>
      </c>
      <c r="C763" s="121">
        <f>+C764</f>
        <v>3000000</v>
      </c>
    </row>
    <row r="764" spans="1:3" s="16" customFormat="1" x14ac:dyDescent="0.2">
      <c r="A764" s="13">
        <v>921200</v>
      </c>
      <c r="B764" s="20" t="s">
        <v>180</v>
      </c>
      <c r="C764" s="120">
        <v>3000000</v>
      </c>
    </row>
    <row r="765" spans="1:3" s="128" customFormat="1" x14ac:dyDescent="0.2">
      <c r="A765" s="25">
        <v>930000</v>
      </c>
      <c r="B765" s="130" t="s">
        <v>759</v>
      </c>
      <c r="C765" s="119">
        <f t="shared" ref="C765:C766" si="148">+C766</f>
        <v>172300</v>
      </c>
    </row>
    <row r="766" spans="1:3" s="16" customFormat="1" ht="19.5" x14ac:dyDescent="0.2">
      <c r="A766" s="7">
        <v>931000</v>
      </c>
      <c r="B766" s="12" t="s">
        <v>758</v>
      </c>
      <c r="C766" s="121">
        <f t="shared" si="148"/>
        <v>172300</v>
      </c>
    </row>
    <row r="767" spans="1:3" s="16" customFormat="1" x14ac:dyDescent="0.2">
      <c r="A767" s="14">
        <v>931100</v>
      </c>
      <c r="B767" s="6" t="s">
        <v>189</v>
      </c>
      <c r="C767" s="120">
        <v>172300</v>
      </c>
    </row>
    <row r="768" spans="1:3" s="16" customFormat="1" ht="37.5" x14ac:dyDescent="0.2">
      <c r="A768" s="9" t="s">
        <v>1</v>
      </c>
      <c r="B768" s="3" t="s">
        <v>751</v>
      </c>
      <c r="C768" s="119">
        <v>4794800</v>
      </c>
    </row>
    <row r="769" spans="1:3" s="138" customFormat="1" x14ac:dyDescent="0.2">
      <c r="A769" s="135"/>
      <c r="B769" s="136" t="s">
        <v>749</v>
      </c>
      <c r="C769" s="137">
        <f>+C750+C765+C768+C753+C759+C762</f>
        <v>22298500</v>
      </c>
    </row>
    <row r="770" spans="1:3" s="16" customFormat="1" x14ac:dyDescent="0.2">
      <c r="A770" s="26"/>
      <c r="B770" s="248"/>
      <c r="C770" s="119"/>
    </row>
    <row r="771" spans="1:3" s="16" customFormat="1" x14ac:dyDescent="0.2">
      <c r="A771" s="26"/>
      <c r="B771" s="248"/>
      <c r="C771" s="119"/>
    </row>
    <row r="772" spans="1:3" s="16" customFormat="1" ht="19.5" x14ac:dyDescent="0.2">
      <c r="A772" s="23" t="s">
        <v>676</v>
      </c>
      <c r="B772" s="21"/>
      <c r="C772" s="119"/>
    </row>
    <row r="773" spans="1:3" s="16" customFormat="1" ht="19.5" x14ac:dyDescent="0.2">
      <c r="A773" s="23" t="s">
        <v>251</v>
      </c>
      <c r="B773" s="21"/>
      <c r="C773" s="119"/>
    </row>
    <row r="774" spans="1:3" s="16" customFormat="1" ht="19.5" x14ac:dyDescent="0.2">
      <c r="A774" s="23" t="s">
        <v>386</v>
      </c>
      <c r="B774" s="21"/>
      <c r="C774" s="119"/>
    </row>
    <row r="775" spans="1:3" s="16" customFormat="1" ht="19.5" x14ac:dyDescent="0.2">
      <c r="A775" s="23" t="s">
        <v>532</v>
      </c>
      <c r="B775" s="21"/>
      <c r="C775" s="119"/>
    </row>
    <row r="776" spans="1:3" s="16" customFormat="1" x14ac:dyDescent="0.2">
      <c r="A776" s="23"/>
      <c r="B776" s="18"/>
      <c r="C776" s="119"/>
    </row>
    <row r="777" spans="1:3" s="128" customFormat="1" ht="18.75" customHeight="1" x14ac:dyDescent="0.2">
      <c r="A777" s="9">
        <v>720000</v>
      </c>
      <c r="B777" s="3" t="s">
        <v>81</v>
      </c>
      <c r="C777" s="119">
        <f t="shared" ref="C777" si="149">+C778</f>
        <v>420000</v>
      </c>
    </row>
    <row r="778" spans="1:3" s="22" customFormat="1" ht="19.5" x14ac:dyDescent="0.2">
      <c r="A778" s="24">
        <v>722000</v>
      </c>
      <c r="B778" s="19" t="s">
        <v>755</v>
      </c>
      <c r="C778" s="121">
        <f t="shared" ref="C778" si="150">SUM(C779:C779)</f>
        <v>420000</v>
      </c>
    </row>
    <row r="779" spans="1:3" s="16" customFormat="1" x14ac:dyDescent="0.2">
      <c r="A779" s="13">
        <v>722500</v>
      </c>
      <c r="B779" s="6" t="s">
        <v>86</v>
      </c>
      <c r="C779" s="120">
        <v>420000</v>
      </c>
    </row>
    <row r="780" spans="1:3" s="128" customFormat="1" x14ac:dyDescent="0.2">
      <c r="A780" s="9">
        <v>780000</v>
      </c>
      <c r="B780" s="3" t="s">
        <v>132</v>
      </c>
      <c r="C780" s="119">
        <f t="shared" ref="C780:C781" si="151">C781</f>
        <v>88000</v>
      </c>
    </row>
    <row r="781" spans="1:3" s="22" customFormat="1" ht="19.5" x14ac:dyDescent="0.2">
      <c r="A781" s="24">
        <v>788000</v>
      </c>
      <c r="B781" s="19" t="s">
        <v>103</v>
      </c>
      <c r="C781" s="121">
        <f t="shared" si="151"/>
        <v>88000</v>
      </c>
    </row>
    <row r="782" spans="1:3" s="16" customFormat="1" x14ac:dyDescent="0.2">
      <c r="A782" s="13">
        <v>788100</v>
      </c>
      <c r="B782" s="6" t="s">
        <v>103</v>
      </c>
      <c r="C782" s="120">
        <v>88000</v>
      </c>
    </row>
    <row r="783" spans="1:3" s="128" customFormat="1" ht="37.5" x14ac:dyDescent="0.2">
      <c r="A783" s="9" t="s">
        <v>1</v>
      </c>
      <c r="B783" s="3" t="s">
        <v>751</v>
      </c>
      <c r="C783" s="119">
        <v>14900</v>
      </c>
    </row>
    <row r="784" spans="1:3" s="138" customFormat="1" x14ac:dyDescent="0.2">
      <c r="A784" s="135"/>
      <c r="B784" s="136" t="s">
        <v>749</v>
      </c>
      <c r="C784" s="137">
        <f t="shared" ref="C784" si="152">+C777+C780+C783</f>
        <v>522900</v>
      </c>
    </row>
    <row r="785" spans="1:3" s="16" customFormat="1" x14ac:dyDescent="0.2">
      <c r="A785" s="26"/>
      <c r="B785" s="248"/>
      <c r="C785" s="119"/>
    </row>
    <row r="786" spans="1:3" s="16" customFormat="1" x14ac:dyDescent="0.2">
      <c r="A786" s="26"/>
      <c r="B786" s="248"/>
      <c r="C786" s="119"/>
    </row>
    <row r="787" spans="1:3" s="16" customFormat="1" ht="19.5" x14ac:dyDescent="0.2">
      <c r="A787" s="23" t="s">
        <v>677</v>
      </c>
      <c r="B787" s="21"/>
      <c r="C787" s="119"/>
    </row>
    <row r="788" spans="1:3" s="16" customFormat="1" ht="19.5" x14ac:dyDescent="0.2">
      <c r="A788" s="23" t="s">
        <v>251</v>
      </c>
      <c r="B788" s="21"/>
      <c r="C788" s="119"/>
    </row>
    <row r="789" spans="1:3" s="16" customFormat="1" ht="19.5" x14ac:dyDescent="0.2">
      <c r="A789" s="23" t="s">
        <v>435</v>
      </c>
      <c r="B789" s="21"/>
      <c r="C789" s="119"/>
    </row>
    <row r="790" spans="1:3" s="16" customFormat="1" ht="19.5" x14ac:dyDescent="0.2">
      <c r="A790" s="23" t="s">
        <v>532</v>
      </c>
      <c r="B790" s="21"/>
      <c r="C790" s="119"/>
    </row>
    <row r="791" spans="1:3" s="16" customFormat="1" x14ac:dyDescent="0.2">
      <c r="A791" s="23"/>
      <c r="B791" s="18"/>
      <c r="C791" s="119"/>
    </row>
    <row r="792" spans="1:3" s="128" customFormat="1" x14ac:dyDescent="0.2">
      <c r="A792" s="9">
        <v>720000</v>
      </c>
      <c r="B792" s="3" t="s">
        <v>81</v>
      </c>
      <c r="C792" s="119">
        <f t="shared" ref="C792" si="153">+C793</f>
        <v>10600</v>
      </c>
    </row>
    <row r="793" spans="1:3" s="22" customFormat="1" ht="19.5" x14ac:dyDescent="0.2">
      <c r="A793" s="24">
        <v>722000</v>
      </c>
      <c r="B793" s="19" t="s">
        <v>755</v>
      </c>
      <c r="C793" s="121">
        <f t="shared" ref="C793" si="154">SUM(C794:C794)</f>
        <v>10600</v>
      </c>
    </row>
    <row r="794" spans="1:3" s="16" customFormat="1" x14ac:dyDescent="0.2">
      <c r="A794" s="13">
        <v>722500</v>
      </c>
      <c r="B794" s="6" t="s">
        <v>86</v>
      </c>
      <c r="C794" s="120">
        <v>10600</v>
      </c>
    </row>
    <row r="795" spans="1:3" s="128" customFormat="1" ht="37.5" x14ac:dyDescent="0.2">
      <c r="A795" s="9" t="s">
        <v>1</v>
      </c>
      <c r="B795" s="3" t="s">
        <v>751</v>
      </c>
      <c r="C795" s="119">
        <v>37400</v>
      </c>
    </row>
    <row r="796" spans="1:3" s="138" customFormat="1" x14ac:dyDescent="0.2">
      <c r="A796" s="135"/>
      <c r="B796" s="136" t="s">
        <v>749</v>
      </c>
      <c r="C796" s="137">
        <f t="shared" ref="C796" si="155">+C792+C795</f>
        <v>48000</v>
      </c>
    </row>
    <row r="797" spans="1:3" s="128" customFormat="1" x14ac:dyDescent="0.2">
      <c r="A797" s="118"/>
      <c r="B797" s="248"/>
      <c r="C797" s="119"/>
    </row>
    <row r="798" spans="1:3" s="128" customFormat="1" x14ac:dyDescent="0.2">
      <c r="A798" s="118"/>
      <c r="B798" s="248"/>
      <c r="C798" s="119"/>
    </row>
    <row r="799" spans="1:3" s="16" customFormat="1" ht="19.5" x14ac:dyDescent="0.2">
      <c r="A799" s="23" t="s">
        <v>678</v>
      </c>
      <c r="B799" s="21"/>
      <c r="C799" s="119"/>
    </row>
    <row r="800" spans="1:3" s="16" customFormat="1" ht="19.5" x14ac:dyDescent="0.2">
      <c r="A800" s="23" t="s">
        <v>251</v>
      </c>
      <c r="B800" s="21"/>
      <c r="C800" s="119"/>
    </row>
    <row r="801" spans="1:3" s="16" customFormat="1" ht="19.5" x14ac:dyDescent="0.2">
      <c r="A801" s="23" t="s">
        <v>387</v>
      </c>
      <c r="B801" s="21"/>
      <c r="C801" s="119"/>
    </row>
    <row r="802" spans="1:3" s="16" customFormat="1" ht="19.5" x14ac:dyDescent="0.2">
      <c r="A802" s="23" t="s">
        <v>679</v>
      </c>
      <c r="B802" s="21"/>
      <c r="C802" s="119"/>
    </row>
    <row r="803" spans="1:3" s="16" customFormat="1" x14ac:dyDescent="0.2">
      <c r="A803" s="23"/>
      <c r="B803" s="18"/>
      <c r="C803" s="119"/>
    </row>
    <row r="804" spans="1:3" s="16" customFormat="1" x14ac:dyDescent="0.2">
      <c r="A804" s="23"/>
      <c r="B804" s="18"/>
      <c r="C804" s="119"/>
    </row>
    <row r="805" spans="1:3" s="128" customFormat="1" ht="19.5" customHeight="1" x14ac:dyDescent="0.2">
      <c r="A805" s="9">
        <v>720000</v>
      </c>
      <c r="B805" s="3" t="s">
        <v>81</v>
      </c>
      <c r="C805" s="119">
        <f>+C806+C808</f>
        <v>2067200</v>
      </c>
    </row>
    <row r="806" spans="1:3" s="22" customFormat="1" ht="19.5" x14ac:dyDescent="0.2">
      <c r="A806" s="24">
        <v>722000</v>
      </c>
      <c r="B806" s="19" t="s">
        <v>755</v>
      </c>
      <c r="C806" s="121">
        <f t="shared" ref="C806" si="156">SUM(C807:C807)</f>
        <v>2032200</v>
      </c>
    </row>
    <row r="807" spans="1:3" s="16" customFormat="1" x14ac:dyDescent="0.2">
      <c r="A807" s="13">
        <v>722500</v>
      </c>
      <c r="B807" s="6" t="s">
        <v>86</v>
      </c>
      <c r="C807" s="120">
        <f>106000+86200+1840000</f>
        <v>2032200</v>
      </c>
    </row>
    <row r="808" spans="1:3" s="22" customFormat="1" ht="39" x14ac:dyDescent="0.2">
      <c r="A808" s="24">
        <v>728000</v>
      </c>
      <c r="B808" s="19" t="s">
        <v>101</v>
      </c>
      <c r="C808" s="121">
        <f>+C809</f>
        <v>35000</v>
      </c>
    </row>
    <row r="809" spans="1:3" s="16" customFormat="1" ht="37.5" x14ac:dyDescent="0.2">
      <c r="A809" s="13">
        <v>728200</v>
      </c>
      <c r="B809" s="6" t="s">
        <v>131</v>
      </c>
      <c r="C809" s="120">
        <v>35000</v>
      </c>
    </row>
    <row r="810" spans="1:3" s="128" customFormat="1" x14ac:dyDescent="0.2">
      <c r="A810" s="25">
        <v>810000</v>
      </c>
      <c r="B810" s="248" t="s">
        <v>756</v>
      </c>
      <c r="C810" s="119">
        <f t="shared" ref="C810:C811" si="157">C811</f>
        <v>183200</v>
      </c>
    </row>
    <row r="811" spans="1:3" s="22" customFormat="1" ht="39" x14ac:dyDescent="0.2">
      <c r="A811" s="24">
        <v>816000</v>
      </c>
      <c r="B811" s="8" t="s">
        <v>205</v>
      </c>
      <c r="C811" s="121">
        <f t="shared" si="157"/>
        <v>183200</v>
      </c>
    </row>
    <row r="812" spans="1:3" s="16" customFormat="1" ht="18.75" customHeight="1" x14ac:dyDescent="0.2">
      <c r="A812" s="13">
        <v>816100</v>
      </c>
      <c r="B812" s="6" t="s">
        <v>205</v>
      </c>
      <c r="C812" s="120">
        <v>183200</v>
      </c>
    </row>
    <row r="813" spans="1:3" s="16" customFormat="1" ht="37.5" x14ac:dyDescent="0.2">
      <c r="A813" s="25">
        <v>880000</v>
      </c>
      <c r="B813" s="11" t="s">
        <v>760</v>
      </c>
      <c r="C813" s="121">
        <f>+C814</f>
        <v>95600</v>
      </c>
    </row>
    <row r="814" spans="1:3" s="22" customFormat="1" ht="39" x14ac:dyDescent="0.2">
      <c r="A814" s="249">
        <v>881000</v>
      </c>
      <c r="B814" s="8" t="s">
        <v>145</v>
      </c>
      <c r="C814" s="121">
        <f>+C815</f>
        <v>95600</v>
      </c>
    </row>
    <row r="815" spans="1:3" s="16" customFormat="1" ht="37.5" x14ac:dyDescent="0.2">
      <c r="A815" s="13">
        <v>881200</v>
      </c>
      <c r="B815" s="6" t="s">
        <v>145</v>
      </c>
      <c r="C815" s="120">
        <v>95600</v>
      </c>
    </row>
    <row r="816" spans="1:3" s="128" customFormat="1" x14ac:dyDescent="0.2">
      <c r="A816" s="25">
        <v>930000</v>
      </c>
      <c r="B816" s="130" t="s">
        <v>759</v>
      </c>
      <c r="C816" s="119">
        <f>C817</f>
        <v>55400</v>
      </c>
    </row>
    <row r="817" spans="1:3" s="22" customFormat="1" ht="19.5" x14ac:dyDescent="0.2">
      <c r="A817" s="7">
        <v>931000</v>
      </c>
      <c r="B817" s="12" t="s">
        <v>758</v>
      </c>
      <c r="C817" s="121">
        <f>C818+C819</f>
        <v>55400</v>
      </c>
    </row>
    <row r="818" spans="1:3" s="16" customFormat="1" x14ac:dyDescent="0.2">
      <c r="A818" s="14">
        <v>931100</v>
      </c>
      <c r="B818" s="6" t="s">
        <v>189</v>
      </c>
      <c r="C818" s="120">
        <v>40400</v>
      </c>
    </row>
    <row r="819" spans="1:3" s="16" customFormat="1" x14ac:dyDescent="0.2">
      <c r="A819" s="14">
        <v>931900</v>
      </c>
      <c r="B819" s="6" t="s">
        <v>758</v>
      </c>
      <c r="C819" s="120">
        <v>15000</v>
      </c>
    </row>
    <row r="820" spans="1:3" s="128" customFormat="1" ht="37.5" x14ac:dyDescent="0.2">
      <c r="A820" s="9" t="s">
        <v>1</v>
      </c>
      <c r="B820" s="3" t="s">
        <v>751</v>
      </c>
      <c r="C820" s="119">
        <v>1180500</v>
      </c>
    </row>
    <row r="821" spans="1:3" s="138" customFormat="1" x14ac:dyDescent="0.2">
      <c r="A821" s="135"/>
      <c r="B821" s="136" t="s">
        <v>749</v>
      </c>
      <c r="C821" s="137">
        <f>+C816+C820+C805+C810+C813</f>
        <v>3581900</v>
      </c>
    </row>
    <row r="822" spans="1:3" s="128" customFormat="1" x14ac:dyDescent="0.2">
      <c r="A822" s="118"/>
      <c r="B822" s="248"/>
      <c r="C822" s="119"/>
    </row>
    <row r="823" spans="1:3" s="128" customFormat="1" x14ac:dyDescent="0.2">
      <c r="A823" s="118"/>
      <c r="B823" s="248"/>
      <c r="C823" s="119"/>
    </row>
    <row r="824" spans="1:3" s="128" customFormat="1" ht="19.5" x14ac:dyDescent="0.2">
      <c r="A824" s="23" t="s">
        <v>702</v>
      </c>
      <c r="B824" s="21"/>
      <c r="C824" s="119"/>
    </row>
    <row r="825" spans="1:3" s="128" customFormat="1" ht="19.5" x14ac:dyDescent="0.2">
      <c r="A825" s="23" t="s">
        <v>256</v>
      </c>
      <c r="B825" s="21"/>
      <c r="C825" s="119"/>
    </row>
    <row r="826" spans="1:3" s="128" customFormat="1" ht="19.5" x14ac:dyDescent="0.2">
      <c r="A826" s="23" t="s">
        <v>386</v>
      </c>
      <c r="B826" s="21"/>
      <c r="C826" s="119"/>
    </row>
    <row r="827" spans="1:3" s="128" customFormat="1" ht="19.5" x14ac:dyDescent="0.2">
      <c r="A827" s="23" t="s">
        <v>532</v>
      </c>
      <c r="B827" s="21"/>
      <c r="C827" s="119"/>
    </row>
    <row r="828" spans="1:3" s="128" customFormat="1" x14ac:dyDescent="0.2">
      <c r="A828" s="23"/>
      <c r="B828" s="18"/>
      <c r="C828" s="119"/>
    </row>
    <row r="829" spans="1:3" s="128" customFormat="1" ht="37.5" x14ac:dyDescent="0.2">
      <c r="A829" s="9" t="s">
        <v>1</v>
      </c>
      <c r="B829" s="3" t="s">
        <v>751</v>
      </c>
      <c r="C829" s="119">
        <v>917700</v>
      </c>
    </row>
    <row r="830" spans="1:3" s="16" customFormat="1" x14ac:dyDescent="0.2">
      <c r="A830" s="135"/>
      <c r="B830" s="136" t="s">
        <v>749</v>
      </c>
      <c r="C830" s="137">
        <f t="shared" ref="C830" si="158">C829</f>
        <v>917700</v>
      </c>
    </row>
    <row r="831" spans="1:3" s="16" customFormat="1" x14ac:dyDescent="0.2">
      <c r="A831" s="118"/>
      <c r="B831" s="248"/>
      <c r="C831" s="119"/>
    </row>
    <row r="832" spans="1:3" s="16" customFormat="1" x14ac:dyDescent="0.2">
      <c r="A832" s="118"/>
      <c r="B832" s="248"/>
      <c r="C832" s="119"/>
    </row>
    <row r="833" spans="1:3" s="16" customFormat="1" ht="19.5" x14ac:dyDescent="0.2">
      <c r="A833" s="23" t="s">
        <v>727</v>
      </c>
      <c r="B833" s="21"/>
      <c r="C833" s="119"/>
    </row>
    <row r="834" spans="1:3" s="16" customFormat="1" ht="19.5" x14ac:dyDescent="0.2">
      <c r="A834" s="23" t="s">
        <v>263</v>
      </c>
      <c r="B834" s="21"/>
      <c r="C834" s="119"/>
    </row>
    <row r="835" spans="1:3" s="16" customFormat="1" ht="19.5" x14ac:dyDescent="0.2">
      <c r="A835" s="23" t="s">
        <v>403</v>
      </c>
      <c r="B835" s="21"/>
      <c r="C835" s="119"/>
    </row>
    <row r="836" spans="1:3" s="16" customFormat="1" ht="19.5" x14ac:dyDescent="0.2">
      <c r="A836" s="23" t="s">
        <v>532</v>
      </c>
      <c r="B836" s="21"/>
      <c r="C836" s="119"/>
    </row>
    <row r="837" spans="1:3" s="16" customFormat="1" x14ac:dyDescent="0.2">
      <c r="A837" s="23"/>
      <c r="B837" s="18"/>
      <c r="C837" s="119"/>
    </row>
    <row r="838" spans="1:3" s="16" customFormat="1" ht="37.5" x14ac:dyDescent="0.2">
      <c r="A838" s="9" t="s">
        <v>1</v>
      </c>
      <c r="B838" s="3" t="s">
        <v>751</v>
      </c>
      <c r="C838" s="119">
        <v>34000</v>
      </c>
    </row>
    <row r="839" spans="1:3" s="16" customFormat="1" x14ac:dyDescent="0.2">
      <c r="A839" s="135"/>
      <c r="B839" s="136" t="s">
        <v>749</v>
      </c>
      <c r="C839" s="137">
        <f t="shared" ref="C839" si="159">C838</f>
        <v>34000</v>
      </c>
    </row>
    <row r="840" spans="1:3" s="16" customFormat="1" x14ac:dyDescent="0.2">
      <c r="A840" s="118"/>
      <c r="B840" s="248"/>
      <c r="C840" s="119"/>
    </row>
    <row r="841" spans="1:3" s="16" customFormat="1" x14ac:dyDescent="0.2">
      <c r="A841" s="118"/>
      <c r="B841" s="248"/>
      <c r="C841" s="119"/>
    </row>
  </sheetData>
  <mergeCells count="1">
    <mergeCell ref="A6:C6"/>
  </mergeCells>
  <printOptions horizontalCentered="1" gridLines="1"/>
  <pageMargins left="0" right="0" top="0" bottom="0" header="0" footer="0"/>
  <pageSetup paperSize="9" scale="62" firstPageNumber="89" orientation="portrait" useFirstPageNumber="1" r:id="rId1"/>
  <headerFooter>
    <oddFooter>&amp;C&amp;16&amp;P</oddFooter>
  </headerFooter>
  <rowBreaks count="18" manualBreakCount="18">
    <brk id="43" max="2" man="1"/>
    <brk id="101" max="2" man="1"/>
    <brk id="147" max="2" man="1"/>
    <brk id="194" max="2" man="1"/>
    <brk id="219" max="2" man="1"/>
    <brk id="249" max="2" man="1"/>
    <brk id="295" max="2" man="1"/>
    <brk id="321" max="16383" man="1"/>
    <brk id="348" max="16383" man="1"/>
    <brk id="396" max="16383" man="1"/>
    <brk id="444" max="16383" man="1"/>
    <brk id="492" max="2" man="1"/>
    <brk id="540" max="2" man="1"/>
    <brk id="588" max="2" man="1"/>
    <brk id="642" max="16383" man="1"/>
    <brk id="690" max="16383" man="1"/>
    <brk id="743" max="16383" man="1"/>
    <brk id="7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Opšti dio</vt:lpstr>
      <vt:lpstr>Rashodi</vt:lpstr>
      <vt:lpstr>Prihodi - Fond 02</vt:lpstr>
      <vt:lpstr>'Opšti dio'!Print_Area</vt:lpstr>
      <vt:lpstr>'Prihodi - Fond 02'!Print_Area</vt:lpstr>
      <vt:lpstr>Rashodi!Print_Area</vt:lpstr>
      <vt:lpstr>'Prihodi - Fond 02'!Print_Titles</vt:lpstr>
      <vt:lpstr>Rashodi!Print_Titles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2025-06-24T06:54:02Z</cp:lastPrinted>
  <dcterms:created xsi:type="dcterms:W3CDTF">2018-04-16T06:34:24Z</dcterms:created>
  <dcterms:modified xsi:type="dcterms:W3CDTF">2025-07-03T12:09:19Z</dcterms:modified>
</cp:coreProperties>
</file>